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https://d.docs.live.net/296078827928d828/Jussiano/2 - PMI_SEPLAN/4 - Calculos de Custos - Licitação e outros/14 - Planilhas de Custos - SMCET/14 - Vigilância de Eventos - 28 02 2024/"/>
    </mc:Choice>
  </mc:AlternateContent>
  <xr:revisionPtr revIDLastSave="827" documentId="8_{57D7784E-8014-4C0B-B805-268FEDB9CAF2}" xr6:coauthVersionLast="47" xr6:coauthVersionMax="47" xr10:uidLastSave="{EC7095A7-9D3E-4F7C-AB5C-D7CF574F06E8}"/>
  <bookViews>
    <workbookView xWindow="-120" yWindow="-120" windowWidth="29040" windowHeight="15720" xr2:uid="{00000000-000D-0000-FFFF-FFFF00000000}"/>
  </bookViews>
  <sheets>
    <sheet name="1.1 - Vigia" sheetId="4" r:id="rId1"/>
  </sheets>
  <definedNames>
    <definedName name="_xlnm.Print_Area" localSheetId="0">'1.1 - Vigia'!$B$1:$G$35</definedName>
    <definedName name="Excel_BuiltIn_Print_Area_1_1">#REF!</definedName>
    <definedName name="_xlnm.Print_Titles" localSheetId="0">'1.1 - Vigia'!$1:$4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4" l="1"/>
  <c r="D30" i="4"/>
  <c r="D10" i="4"/>
  <c r="A9" i="4"/>
  <c r="G26" i="4" l="1"/>
  <c r="C25" i="4"/>
  <c r="C26" i="4"/>
  <c r="F26" i="4" l="1"/>
  <c r="G10" i="4" l="1"/>
  <c r="G12" i="4" s="1"/>
  <c r="G16" i="4" s="1"/>
  <c r="G25" i="4" l="1"/>
  <c r="G27" i="4"/>
  <c r="G28" i="4" l="1"/>
  <c r="G30" i="4" s="1"/>
  <c r="G29" i="4" l="1"/>
  <c r="A27" i="4" l="1"/>
  <c r="C27" i="4" l="1"/>
  <c r="F10" i="4" l="1"/>
  <c r="F12" i="4" s="1"/>
  <c r="F16" i="4" s="1"/>
  <c r="A28" i="4" l="1"/>
  <c r="A30" i="4" l="1"/>
  <c r="A29" i="4"/>
  <c r="B8" i="4" l="1"/>
  <c r="B9" i="4" l="1"/>
  <c r="A10" i="4"/>
  <c r="A11" i="4" l="1"/>
  <c r="B10" i="4"/>
  <c r="F25" i="4" l="1"/>
  <c r="B11" i="4"/>
  <c r="A12" i="4"/>
  <c r="B26" i="4" s="1"/>
  <c r="B29" i="4" l="1"/>
  <c r="B19" i="4"/>
  <c r="D26" i="4" s="1"/>
  <c r="B16" i="4"/>
  <c r="D12" i="4"/>
  <c r="B30" i="4"/>
  <c r="B22" i="4"/>
  <c r="D27" i="4" s="1"/>
  <c r="B27" i="4"/>
  <c r="B12" i="4"/>
  <c r="B14" i="4"/>
  <c r="B15" i="4"/>
  <c r="B28" i="4"/>
  <c r="B25" i="4"/>
  <c r="B13" i="4"/>
  <c r="D16" i="4" l="1"/>
  <c r="D29" i="4"/>
  <c r="D25" i="4"/>
  <c r="D28" i="4"/>
  <c r="F27" i="4" l="1"/>
  <c r="F28" i="4" l="1"/>
  <c r="F29" i="4" l="1"/>
</calcChain>
</file>

<file path=xl/sharedStrings.xml><?xml version="1.0" encoding="utf-8"?>
<sst xmlns="http://schemas.openxmlformats.org/spreadsheetml/2006/main" count="49" uniqueCount="37">
  <si>
    <t>MUNICÍPIO DE IJUÍ - PODER EXECUTIVO</t>
  </si>
  <si>
    <t>Cod.</t>
  </si>
  <si>
    <t>Componentes</t>
  </si>
  <si>
    <t>Fonte de Informação</t>
  </si>
  <si>
    <t>BDI</t>
  </si>
  <si>
    <t>Remuneração por hora efetiva de trabalho</t>
  </si>
  <si>
    <t>Total Remuneração</t>
  </si>
  <si>
    <t>Valor</t>
  </si>
  <si>
    <t>C</t>
  </si>
  <si>
    <t>Total BDI</t>
  </si>
  <si>
    <t>Resumo</t>
  </si>
  <si>
    <t>D</t>
  </si>
  <si>
    <t>Ijuí/RS,</t>
  </si>
  <si>
    <t>________________________</t>
  </si>
  <si>
    <t>VALOR TOTAL DO CONTRATO</t>
  </si>
  <si>
    <t>Remuneração de Vigilante Eventos</t>
  </si>
  <si>
    <t>Total de Horas de Trabalho efetivas por evento</t>
  </si>
  <si>
    <t>Salário (R$/hr)</t>
  </si>
  <si>
    <t xml:space="preserve">    ANEXO 1 - PLANILHA DE CUSTOS - PRESTAÇÃO DE SERVIÇOS DE SEGURANÇA DESARMADA PARA EVENTOS</t>
  </si>
  <si>
    <t>SECRETARIA MUNICIPAL DE CULTURA, ESPORTE E TURISMO</t>
  </si>
  <si>
    <t>Pessoal e EPI's</t>
  </si>
  <si>
    <t>Deslocamento</t>
  </si>
  <si>
    <t>E</t>
  </si>
  <si>
    <t>Valor Total por posto de trabalho e por evento</t>
  </si>
  <si>
    <t>Valor Total por evento para uma equipe de 4 pessoas (R$/evento)</t>
  </si>
  <si>
    <t>Total Remuneração e EPI's (R$/mês)</t>
  </si>
  <si>
    <t>B</t>
  </si>
  <si>
    <t>Orçamento Executivo</t>
  </si>
  <si>
    <t>Proposta Licitação</t>
  </si>
  <si>
    <t>____ de  ______________ de 2024</t>
  </si>
  <si>
    <t>(Nome Reponsável)</t>
  </si>
  <si>
    <t>(Nome Empresa)</t>
  </si>
  <si>
    <t>Adicional de Periculosidade (R$/hr)</t>
  </si>
  <si>
    <t>Custo Efetivo Vale Transporte (R$/evento)</t>
  </si>
  <si>
    <t>Total Gasto em Encargos Sociais (R$/evento)</t>
  </si>
  <si>
    <t>Total de Insumos (R$/evento)</t>
  </si>
  <si>
    <t>Despesas com Deslocamento (R$/evento)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</si>
</sst>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 &quot;R$&quot;\ * #,##0.00_ ;_ &quot;R$&quot;\ * \-#,##0.00_ ;_ &quot;R$&quot;\ * &quot;-&quot;??_ ;_ @_ "/>
    <numFmt numFmtId="166" formatCode="_ * #,##0.00_ ;_ * \-#,##0.00_ ;_ * &quot;-&quot;??_ ;_ @_ "/>
    <numFmt numFmtId="167" formatCode="\ d&quot; de &quot;mmmm&quot; de &quot;yyyy"/>
    <numFmt numFmtId="168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</font>
    <font>
      <sz val="9"/>
      <name val="Arial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sz val="11"/>
      <color indexed="64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indexed="64"/>
      </top>
      <bottom style="thin">
        <color theme="0" tint="-0.24994659260841701"/>
      </bottom>
      <diagonal/>
    </border>
  </borders>
  <cellStyleXfs count="15">
    <xf numFmtId="0" fontId="0" fillId="0" borderId="0"/>
    <xf numFmtId="0" fontId="1" fillId="0" borderId="0"/>
    <xf numFmtId="9" fontId="2" fillId="0" borderId="0" applyFont="0" applyFill="0" applyBorder="0" applyAlignment="0" applyProtection="0"/>
    <xf numFmtId="166" fontId="4" fillId="0" borderId="0" applyFill="0" applyBorder="0" applyAlignment="0" applyProtection="0"/>
    <xf numFmtId="9" fontId="4" fillId="0" borderId="0" applyFill="0" applyBorder="0" applyAlignment="0" applyProtection="0"/>
    <xf numFmtId="165" fontId="4" fillId="0" borderId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6" fillId="0" borderId="0"/>
  </cellStyleXfs>
  <cellXfs count="96">
    <xf numFmtId="0" fontId="0" fillId="0" borderId="0" xfId="0"/>
    <xf numFmtId="0" fontId="1" fillId="0" borderId="0" xfId="1"/>
    <xf numFmtId="0" fontId="7" fillId="4" borderId="0" xfId="1" applyFont="1" applyFill="1"/>
    <xf numFmtId="0" fontId="8" fillId="4" borderId="0" xfId="1" applyFont="1" applyFill="1" applyAlignment="1">
      <alignment vertical="center"/>
    </xf>
    <xf numFmtId="0" fontId="8" fillId="4" borderId="0" xfId="1" applyFont="1" applyFill="1"/>
    <xf numFmtId="0" fontId="9" fillId="4" borderId="0" xfId="1" applyFont="1" applyFill="1" applyAlignment="1">
      <alignment wrapText="1"/>
    </xf>
    <xf numFmtId="0" fontId="5" fillId="4" borderId="0" xfId="1" applyFont="1" applyFill="1" applyAlignment="1">
      <alignment wrapText="1"/>
    </xf>
    <xf numFmtId="0" fontId="5" fillId="4" borderId="0" xfId="1" applyFont="1" applyFill="1"/>
    <xf numFmtId="0" fontId="12" fillId="0" borderId="0" xfId="1" applyFont="1"/>
    <xf numFmtId="0" fontId="13" fillId="5" borderId="3" xfId="1" applyFont="1" applyFill="1" applyBorder="1" applyAlignment="1">
      <alignment horizontal="center" vertical="center"/>
    </xf>
    <xf numFmtId="0" fontId="12" fillId="0" borderId="0" xfId="1" applyFont="1" applyAlignment="1">
      <alignment wrapText="1"/>
    </xf>
    <xf numFmtId="0" fontId="3" fillId="5" borderId="0" xfId="1" applyFont="1" applyFill="1" applyAlignment="1">
      <alignment horizontal="center" vertical="center"/>
    </xf>
    <xf numFmtId="0" fontId="1" fillId="0" borderId="0" xfId="1" applyAlignment="1">
      <alignment vertical="center"/>
    </xf>
    <xf numFmtId="164" fontId="5" fillId="5" borderId="0" xfId="5" applyNumberFormat="1" applyFont="1" applyFill="1" applyBorder="1" applyAlignment="1">
      <alignment horizontal="center" vertical="center"/>
    </xf>
    <xf numFmtId="0" fontId="14" fillId="3" borderId="0" xfId="1" applyFont="1" applyFill="1" applyAlignment="1">
      <alignment vertical="center" wrapText="1"/>
    </xf>
    <xf numFmtId="165" fontId="4" fillId="0" borderId="0" xfId="5"/>
    <xf numFmtId="0" fontId="1" fillId="0" borderId="0" xfId="1" applyAlignment="1">
      <alignment horizontal="left" vertical="center"/>
    </xf>
    <xf numFmtId="10" fontId="4" fillId="0" borderId="0" xfId="4" applyNumberFormat="1"/>
    <xf numFmtId="0" fontId="14" fillId="3" borderId="0" xfId="1" applyFont="1" applyFill="1"/>
    <xf numFmtId="0" fontId="20" fillId="3" borderId="1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/>
    </xf>
    <xf numFmtId="164" fontId="21" fillId="3" borderId="1" xfId="2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vertical="center" wrapText="1"/>
    </xf>
    <xf numFmtId="164" fontId="13" fillId="5" borderId="1" xfId="0" applyNumberFormat="1" applyFont="1" applyFill="1" applyBorder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4" fillId="3" borderId="0" xfId="5" applyNumberForma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164" fontId="25" fillId="2" borderId="1" xfId="2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vertical="center" wrapText="1"/>
    </xf>
    <xf numFmtId="164" fontId="17" fillId="5" borderId="1" xfId="0" applyNumberFormat="1" applyFont="1" applyFill="1" applyBorder="1" applyAlignment="1">
      <alignment horizontal="center" vertical="center"/>
    </xf>
    <xf numFmtId="8" fontId="12" fillId="0" borderId="0" xfId="1" applyNumberFormat="1" applyFont="1"/>
    <xf numFmtId="165" fontId="13" fillId="5" borderId="0" xfId="1" applyNumberFormat="1" applyFont="1" applyFill="1" applyAlignment="1">
      <alignment horizontal="center" vertical="center"/>
    </xf>
    <xf numFmtId="0" fontId="15" fillId="5" borderId="1" xfId="0" applyFont="1" applyFill="1" applyBorder="1" applyAlignment="1">
      <alignment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165" fontId="13" fillId="2" borderId="0" xfId="0" applyNumberFormat="1" applyFont="1" applyFill="1" applyAlignment="1">
      <alignment horizontal="center" vertical="center"/>
    </xf>
    <xf numFmtId="0" fontId="14" fillId="5" borderId="0" xfId="1" applyFont="1" applyFill="1" applyAlignment="1">
      <alignment vertical="center"/>
    </xf>
    <xf numFmtId="0" fontId="15" fillId="5" borderId="0" xfId="1" applyFont="1" applyFill="1" applyAlignment="1">
      <alignment vertical="center"/>
    </xf>
    <xf numFmtId="0" fontId="14" fillId="3" borderId="0" xfId="1" applyFont="1" applyFill="1" applyAlignment="1">
      <alignment vertical="center"/>
    </xf>
    <xf numFmtId="0" fontId="27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0" xfId="0" applyFont="1" applyFill="1"/>
    <xf numFmtId="0" fontId="12" fillId="5" borderId="0" xfId="1" applyFont="1" applyFill="1" applyAlignment="1">
      <alignment vertical="center"/>
    </xf>
    <xf numFmtId="0" fontId="11" fillId="2" borderId="3" xfId="1" applyFont="1" applyFill="1" applyBorder="1"/>
    <xf numFmtId="164" fontId="24" fillId="5" borderId="1" xfId="13" applyNumberFormat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vertical="center" wrapText="1"/>
    </xf>
    <xf numFmtId="164" fontId="14" fillId="3" borderId="5" xfId="1" applyNumberFormat="1" applyFont="1" applyFill="1" applyBorder="1" applyAlignment="1">
      <alignment horizontal="center" vertical="center"/>
    </xf>
    <xf numFmtId="164" fontId="14" fillId="3" borderId="6" xfId="1" applyNumberFormat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vertical="center" wrapText="1"/>
    </xf>
    <xf numFmtId="164" fontId="14" fillId="3" borderId="7" xfId="1" applyNumberFormat="1" applyFont="1" applyFill="1" applyBorder="1" applyAlignment="1">
      <alignment horizontal="center" vertical="center"/>
    </xf>
    <xf numFmtId="0" fontId="13" fillId="5" borderId="2" xfId="1" applyFont="1" applyFill="1" applyBorder="1" applyAlignment="1">
      <alignment horizontal="center" vertical="center" wrapText="1"/>
    </xf>
    <xf numFmtId="165" fontId="13" fillId="2" borderId="3" xfId="1" applyNumberFormat="1" applyFont="1" applyFill="1" applyBorder="1" applyAlignment="1">
      <alignment horizontal="center" vertical="center" wrapText="1"/>
    </xf>
    <xf numFmtId="165" fontId="15" fillId="7" borderId="8" xfId="1" applyNumberFormat="1" applyFont="1" applyFill="1" applyBorder="1" applyAlignment="1">
      <alignment horizontal="center" vertical="center" wrapText="1"/>
    </xf>
    <xf numFmtId="0" fontId="1" fillId="5" borderId="0" xfId="1" applyFill="1"/>
    <xf numFmtId="0" fontId="1" fillId="5" borderId="0" xfId="1" applyFill="1" applyAlignment="1">
      <alignment horizontal="right"/>
    </xf>
    <xf numFmtId="167" fontId="16" fillId="5" borderId="0" xfId="1" applyNumberFormat="1" applyFont="1" applyFill="1" applyAlignment="1">
      <alignment horizontal="left"/>
    </xf>
    <xf numFmtId="167" fontId="16" fillId="5" borderId="0" xfId="1" applyNumberFormat="1" applyFont="1" applyFill="1"/>
    <xf numFmtId="0" fontId="14" fillId="5" borderId="0" xfId="1" applyFont="1" applyFill="1" applyAlignment="1">
      <alignment horizontal="center"/>
    </xf>
    <xf numFmtId="0" fontId="14" fillId="5" borderId="0" xfId="1" applyFont="1" applyFill="1"/>
    <xf numFmtId="164" fontId="20" fillId="6" borderId="5" xfId="1" applyNumberFormat="1" applyFont="1" applyFill="1" applyBorder="1" applyAlignment="1" applyProtection="1">
      <alignment horizontal="center" vertical="center"/>
      <protection locked="0"/>
    </xf>
    <xf numFmtId="164" fontId="20" fillId="6" borderId="6" xfId="1" applyNumberFormat="1" applyFont="1" applyFill="1" applyBorder="1" applyAlignment="1" applyProtection="1">
      <alignment horizontal="center" vertical="center"/>
      <protection locked="0"/>
    </xf>
    <xf numFmtId="164" fontId="20" fillId="6" borderId="7" xfId="1" applyNumberFormat="1" applyFont="1" applyFill="1" applyBorder="1" applyAlignment="1" applyProtection="1">
      <alignment horizontal="center" vertical="center"/>
      <protection locked="0"/>
    </xf>
    <xf numFmtId="164" fontId="24" fillId="6" borderId="1" xfId="13" applyNumberFormat="1" applyFont="1" applyFill="1" applyBorder="1" applyAlignment="1" applyProtection="1">
      <alignment horizontal="center" vertical="center"/>
      <protection locked="0"/>
    </xf>
    <xf numFmtId="0" fontId="21" fillId="5" borderId="4" xfId="0" applyFont="1" applyFill="1" applyBorder="1" applyAlignment="1">
      <alignment horizontal="left" vertical="center"/>
    </xf>
    <xf numFmtId="0" fontId="12" fillId="3" borderId="6" xfId="1" applyFont="1" applyFill="1" applyBorder="1" applyAlignment="1">
      <alignment vertical="center" wrapText="1"/>
    </xf>
    <xf numFmtId="0" fontId="20" fillId="3" borderId="6" xfId="0" applyFont="1" applyFill="1" applyBorder="1" applyAlignment="1">
      <alignment horizontal="left" vertical="center" wrapText="1"/>
    </xf>
    <xf numFmtId="164" fontId="23" fillId="3" borderId="6" xfId="2" applyNumberFormat="1" applyFont="1" applyFill="1" applyBorder="1" applyAlignment="1">
      <alignment horizontal="center" vertical="center"/>
    </xf>
    <xf numFmtId="164" fontId="20" fillId="6" borderId="6" xfId="2" applyNumberFormat="1" applyFont="1" applyFill="1" applyBorder="1" applyAlignment="1" applyProtection="1">
      <alignment horizontal="center" vertical="center"/>
      <protection locked="0"/>
    </xf>
    <xf numFmtId="0" fontId="14" fillId="3" borderId="5" xfId="1" applyFont="1" applyFill="1" applyBorder="1" applyAlignment="1">
      <alignment vertical="center" wrapText="1"/>
    </xf>
    <xf numFmtId="0" fontId="6" fillId="4" borderId="0" xfId="1" applyFont="1" applyFill="1" applyAlignment="1">
      <alignment horizontal="center" vertical="center"/>
    </xf>
    <xf numFmtId="0" fontId="8" fillId="4" borderId="0" xfId="1" applyFont="1" applyFill="1" applyAlignment="1">
      <alignment horizontal="center"/>
    </xf>
    <xf numFmtId="0" fontId="15" fillId="5" borderId="0" xfId="1" applyFont="1" applyFill="1" applyAlignment="1">
      <alignment horizontal="left" vertical="center" wrapText="1"/>
    </xf>
    <xf numFmtId="0" fontId="15" fillId="5" borderId="0" xfId="1" applyFont="1" applyFill="1" applyAlignment="1">
      <alignment horizontal="center" vertical="center" wrapText="1"/>
    </xf>
    <xf numFmtId="0" fontId="14" fillId="5" borderId="0" xfId="1" applyFont="1" applyFill="1" applyAlignment="1">
      <alignment horizontal="center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1" applyFont="1" applyFill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0" fillId="3" borderId="0" xfId="1" applyFont="1" applyFill="1" applyAlignment="1">
      <alignment horizontal="center" wrapText="1"/>
    </xf>
    <xf numFmtId="0" fontId="8" fillId="3" borderId="0" xfId="1" applyFont="1" applyFill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 wrapText="1"/>
    </xf>
    <xf numFmtId="1" fontId="20" fillId="3" borderId="6" xfId="0" applyNumberFormat="1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center" wrapText="1"/>
    </xf>
    <xf numFmtId="0" fontId="14" fillId="0" borderId="6" xfId="1" applyFont="1" applyBorder="1" applyAlignment="1">
      <alignment horizontal="center" wrapText="1"/>
    </xf>
    <xf numFmtId="0" fontId="13" fillId="5" borderId="3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 wrapText="1"/>
    </xf>
  </cellXfs>
  <cellStyles count="15">
    <cellStyle name="Moeda" xfId="13" builtinId="4"/>
    <cellStyle name="Moeda 2" xfId="5" xr:uid="{773E965B-74AB-44C1-9541-802FCD253D9E}"/>
    <cellStyle name="Moeda 3" xfId="11" xr:uid="{B1FB82D9-5A4C-48A8-B9EE-2C58CC2C89F0}"/>
    <cellStyle name="Normal" xfId="0" builtinId="0"/>
    <cellStyle name="Normal 2" xfId="14" xr:uid="{6E6D4A35-883A-4844-A579-35A3339F41A5}"/>
    <cellStyle name="Normal 2 2" xfId="7" xr:uid="{0B238844-A876-4963-8E97-14D3D99B86AC}"/>
    <cellStyle name="Normal 3" xfId="1" xr:uid="{00000000-0005-0000-0000-000001000000}"/>
    <cellStyle name="Normal 3 2" xfId="6" xr:uid="{12C9FB42-38C4-4029-956B-347217E68BB4}"/>
    <cellStyle name="Porcentagem" xfId="2" builtinId="5"/>
    <cellStyle name="Porcentagem 2" xfId="4" xr:uid="{9488FE84-486A-4B38-93C0-947B27FAD129}"/>
    <cellStyle name="Porcentagem 2 2" xfId="8" xr:uid="{ADBCA961-8E1F-4A2B-A231-F3C162C1B4CA}"/>
    <cellStyle name="Vírgula 2" xfId="3" xr:uid="{EE4A958E-0A4A-450B-A030-F761FBD38CCE}"/>
    <cellStyle name="Vírgula 2 2" xfId="9" xr:uid="{E370A60D-8103-4815-BE22-B434AF70F4F1}"/>
    <cellStyle name="Vírgula 2 2 2" xfId="12" xr:uid="{F0770407-EAA1-4091-8807-97674E59D6A4}"/>
    <cellStyle name="Vírgula 3" xfId="10" xr:uid="{96536CFD-07F4-4D11-AD0F-B833C7EE7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0</xdr:row>
          <xdr:rowOff>38100</xdr:rowOff>
        </xdr:from>
        <xdr:to>
          <xdr:col>2</xdr:col>
          <xdr:colOff>161925</xdr:colOff>
          <xdr:row>2</xdr:row>
          <xdr:rowOff>104775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12AA-2385-4BB1-AD45-DC00CA19DC00}">
  <dimension ref="A1:Q49"/>
  <sheetViews>
    <sheetView tabSelected="1" view="pageBreakPreview" zoomScale="115" zoomScaleNormal="70" zoomScaleSheetLayoutView="115" workbookViewId="0">
      <pane ySplit="5" topLeftCell="A14" activePane="bottomLeft" state="frozen"/>
      <selection pane="bottomLeft" activeCell="F13" sqref="F13"/>
    </sheetView>
  </sheetViews>
  <sheetFormatPr defaultRowHeight="15" x14ac:dyDescent="0.25"/>
  <cols>
    <col min="1" max="1" width="2.42578125" style="1" customWidth="1"/>
    <col min="2" max="2" width="5.5703125" style="1" customWidth="1"/>
    <col min="3" max="3" width="37" style="10" customWidth="1"/>
    <col min="4" max="4" width="5.140625" style="8" customWidth="1"/>
    <col min="5" max="5" width="18.28515625" style="10" customWidth="1"/>
    <col min="6" max="7" width="15.42578125" style="8" customWidth="1"/>
    <col min="8" max="9" width="15.85546875" style="1" bestFit="1" customWidth="1"/>
    <col min="10" max="10" width="11.28515625" style="1" customWidth="1"/>
    <col min="11" max="16384" width="9.140625" style="1"/>
  </cols>
  <sheetData>
    <row r="1" spans="1:17" ht="18" x14ac:dyDescent="0.25">
      <c r="B1" s="75" t="s">
        <v>0</v>
      </c>
      <c r="C1" s="75"/>
      <c r="D1" s="75"/>
      <c r="E1" s="75"/>
      <c r="F1" s="75"/>
      <c r="G1" s="75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5.75" x14ac:dyDescent="0.25">
      <c r="B2" s="3"/>
      <c r="C2" s="89" t="s">
        <v>19</v>
      </c>
      <c r="D2" s="89"/>
      <c r="E2" s="89"/>
      <c r="F2" s="89"/>
      <c r="G2" s="89"/>
      <c r="K2" s="4"/>
      <c r="L2" s="4"/>
      <c r="M2" s="4"/>
      <c r="N2" s="4"/>
      <c r="O2" s="4"/>
      <c r="P2" s="4"/>
      <c r="Q2" s="4"/>
    </row>
    <row r="3" spans="1:17" ht="30" customHeight="1" x14ac:dyDescent="0.25">
      <c r="B3" s="5"/>
      <c r="C3" s="88" t="s">
        <v>18</v>
      </c>
      <c r="D3" s="88"/>
      <c r="E3" s="88"/>
      <c r="F3" s="88"/>
      <c r="G3" s="88"/>
      <c r="K3" s="4"/>
      <c r="L3" s="4"/>
      <c r="M3" s="4"/>
      <c r="N3" s="4"/>
      <c r="O3" s="4"/>
      <c r="P3" s="4"/>
      <c r="Q3" s="4"/>
    </row>
    <row r="4" spans="1:17" ht="6" customHeight="1" x14ac:dyDescent="0.25">
      <c r="B4" s="4"/>
      <c r="C4" s="6"/>
      <c r="D4" s="7"/>
      <c r="E4" s="6"/>
      <c r="F4" s="7"/>
      <c r="G4" s="7"/>
      <c r="K4" s="4"/>
      <c r="L4" s="4"/>
      <c r="M4" s="76"/>
      <c r="N4" s="76"/>
      <c r="O4" s="4"/>
      <c r="P4" s="4"/>
      <c r="Q4" s="4"/>
    </row>
    <row r="5" spans="1:17" s="8" customFormat="1" ht="32.25" customHeight="1" x14ac:dyDescent="0.25">
      <c r="B5" s="9" t="s">
        <v>1</v>
      </c>
      <c r="C5" s="56" t="s">
        <v>2</v>
      </c>
      <c r="D5" s="94" t="s">
        <v>3</v>
      </c>
      <c r="E5" s="94"/>
      <c r="F5" s="57" t="s">
        <v>27</v>
      </c>
      <c r="G5" s="58" t="s">
        <v>28</v>
      </c>
      <c r="H5" s="1"/>
      <c r="I5" s="1"/>
      <c r="J5" s="1"/>
    </row>
    <row r="6" spans="1:17" ht="18" customHeight="1" x14ac:dyDescent="0.35">
      <c r="B6" s="49"/>
      <c r="C6" s="38" t="s">
        <v>20</v>
      </c>
      <c r="D6" s="49"/>
      <c r="E6" s="49"/>
      <c r="F6" s="49"/>
      <c r="G6" s="49"/>
    </row>
    <row r="7" spans="1:17" x14ac:dyDescent="0.25">
      <c r="B7" s="11"/>
      <c r="C7" s="77" t="s">
        <v>15</v>
      </c>
      <c r="D7" s="77"/>
      <c r="E7" s="77"/>
      <c r="F7" s="34" t="s">
        <v>7</v>
      </c>
      <c r="G7" s="34" t="s">
        <v>7</v>
      </c>
    </row>
    <row r="8" spans="1:17" x14ac:dyDescent="0.25">
      <c r="A8" s="12" t="s">
        <v>26</v>
      </c>
      <c r="B8" s="42" t="str">
        <f>CONCATENATE(A8,COUNTIF($A$5:A8,A8))</f>
        <v>B1</v>
      </c>
      <c r="C8" s="51" t="s">
        <v>17</v>
      </c>
      <c r="D8" s="86"/>
      <c r="E8" s="86"/>
      <c r="F8" s="52">
        <v>12.45</v>
      </c>
      <c r="G8" s="65"/>
    </row>
    <row r="9" spans="1:17" s="12" customFormat="1" x14ac:dyDescent="0.25">
      <c r="A9" s="12" t="str">
        <f>A8</f>
        <v>B</v>
      </c>
      <c r="B9" s="42" t="str">
        <f>CONCATENATE(A9,COUNTIF($A$5:A9,A9))</f>
        <v>B2</v>
      </c>
      <c r="C9" s="54" t="s">
        <v>32</v>
      </c>
      <c r="D9" s="95"/>
      <c r="E9" s="95"/>
      <c r="F9" s="55">
        <v>3.74</v>
      </c>
      <c r="G9" s="67"/>
      <c r="H9" s="1"/>
      <c r="I9" s="1"/>
      <c r="J9" s="1"/>
    </row>
    <row r="10" spans="1:17" s="12" customFormat="1" ht="18" customHeight="1" x14ac:dyDescent="0.25">
      <c r="A10" s="12" t="str">
        <f t="shared" ref="A10:A12" si="0">A9</f>
        <v>B</v>
      </c>
      <c r="B10" s="43" t="str">
        <f>CONCATENATE(A10,COUNTIF($A$5:A10,A10))</f>
        <v>B3</v>
      </c>
      <c r="C10" s="27" t="s">
        <v>5</v>
      </c>
      <c r="D10" s="78" t="str">
        <f>CONCATENATE("(",B8," + ",B9,")")</f>
        <v>(B1 + B2)</v>
      </c>
      <c r="E10" s="78"/>
      <c r="F10" s="13">
        <f>SUM(F8:F9)</f>
        <v>16.189999999999998</v>
      </c>
      <c r="G10" s="13">
        <f>SUM(G8:G9)</f>
        <v>0</v>
      </c>
      <c r="H10" s="1"/>
      <c r="I10" s="1"/>
      <c r="J10" s="1"/>
    </row>
    <row r="11" spans="1:17" s="12" customFormat="1" ht="16.5" customHeight="1" x14ac:dyDescent="0.25">
      <c r="A11" s="12" t="str">
        <f t="shared" si="0"/>
        <v>B</v>
      </c>
      <c r="B11" s="44" t="str">
        <f>CONCATENATE(A11,COUNTIF($A$5:A11,A11))</f>
        <v>B4</v>
      </c>
      <c r="C11" s="14" t="s">
        <v>16</v>
      </c>
      <c r="D11" s="87"/>
      <c r="E11" s="87"/>
      <c r="F11" s="28">
        <v>16</v>
      </c>
      <c r="G11" s="28">
        <v>16</v>
      </c>
      <c r="H11" s="1"/>
      <c r="I11" s="1"/>
      <c r="J11" s="1"/>
    </row>
    <row r="12" spans="1:17" ht="16.5" customHeight="1" x14ac:dyDescent="0.25">
      <c r="A12" s="12" t="str">
        <f t="shared" si="0"/>
        <v>B</v>
      </c>
      <c r="B12" s="43" t="str">
        <f>CONCATENATE(A12,COUNTIF($A$5:A12,A12))</f>
        <v>B5</v>
      </c>
      <c r="C12" s="27" t="s">
        <v>6</v>
      </c>
      <c r="D12" s="78" t="str">
        <f>CONCATENATE(B10," x ",B11)</f>
        <v>B3 x B4</v>
      </c>
      <c r="E12" s="78"/>
      <c r="F12" s="13">
        <f>ROUND(F10*F11,2)</f>
        <v>259.04000000000002</v>
      </c>
      <c r="G12" s="13">
        <f>ROUND(G10*G11,2)</f>
        <v>0</v>
      </c>
    </row>
    <row r="13" spans="1:17" x14ac:dyDescent="0.25">
      <c r="A13" s="12" t="s">
        <v>26</v>
      </c>
      <c r="B13" s="48" t="str">
        <f>CONCATENATE(A13,COUNTIF($A$5:A13,A13))</f>
        <v>B6</v>
      </c>
      <c r="C13" s="74" t="s">
        <v>33</v>
      </c>
      <c r="D13" s="92"/>
      <c r="E13" s="92"/>
      <c r="F13" s="52">
        <v>28.048000000000002</v>
      </c>
      <c r="G13" s="65"/>
    </row>
    <row r="14" spans="1:17" ht="25.5" x14ac:dyDescent="0.25">
      <c r="A14" s="12" t="s">
        <v>26</v>
      </c>
      <c r="B14" s="48" t="str">
        <f>CONCATENATE(A14,COUNTIF($A$5:A14,A14))</f>
        <v>B7</v>
      </c>
      <c r="C14" s="70" t="s">
        <v>34</v>
      </c>
      <c r="D14" s="93"/>
      <c r="E14" s="93"/>
      <c r="F14" s="53">
        <v>149.65</v>
      </c>
      <c r="G14" s="66"/>
    </row>
    <row r="15" spans="1:17" x14ac:dyDescent="0.25">
      <c r="A15" s="12" t="s">
        <v>26</v>
      </c>
      <c r="B15" s="69" t="str">
        <f>CONCATENATE(A15,COUNTIF($A$5:A15,A15))</f>
        <v>B8</v>
      </c>
      <c r="C15" s="71" t="s">
        <v>35</v>
      </c>
      <c r="D15" s="91"/>
      <c r="E15" s="91"/>
      <c r="F15" s="72">
        <v>8.68</v>
      </c>
      <c r="G15" s="73"/>
    </row>
    <row r="16" spans="1:17" ht="18" customHeight="1" x14ac:dyDescent="0.25">
      <c r="A16" s="12" t="s">
        <v>26</v>
      </c>
      <c r="B16" s="45" t="str">
        <f>CONCATENATE(A16,COUNTIF($A$5:A16,A16))</f>
        <v>B9</v>
      </c>
      <c r="C16" s="29" t="s">
        <v>25</v>
      </c>
      <c r="D16" s="90" t="str">
        <f>CONCATENATE(B12," + ",B13," + ",B14," + ",B15)</f>
        <v>B5 + B6 + B7 + B8</v>
      </c>
      <c r="E16" s="90"/>
      <c r="F16" s="30">
        <f>F12+F13+F14+F15</f>
        <v>445.41800000000006</v>
      </c>
      <c r="G16" s="30">
        <f>G12+G13+G14+G15</f>
        <v>0</v>
      </c>
    </row>
    <row r="17" spans="1:10" ht="6" customHeight="1" x14ac:dyDescent="0.25">
      <c r="C17" s="1"/>
      <c r="D17" s="1"/>
      <c r="E17" s="1"/>
      <c r="F17" s="1"/>
      <c r="G17" s="1"/>
    </row>
    <row r="18" spans="1:10" ht="18.75" x14ac:dyDescent="0.25">
      <c r="B18" s="46"/>
      <c r="C18" s="38" t="s">
        <v>21</v>
      </c>
      <c r="D18" s="36"/>
      <c r="E18" s="37"/>
      <c r="F18" s="40" t="s">
        <v>7</v>
      </c>
      <c r="G18" s="40" t="s">
        <v>7</v>
      </c>
    </row>
    <row r="19" spans="1:10" x14ac:dyDescent="0.25">
      <c r="A19" s="12" t="s">
        <v>8</v>
      </c>
      <c r="B19" s="24" t="str">
        <f>CONCATENATE(A19,COUNTIF($A$5:A19,A19))</f>
        <v>C1</v>
      </c>
      <c r="C19" s="35" t="s">
        <v>36</v>
      </c>
      <c r="D19" s="85"/>
      <c r="E19" s="85"/>
      <c r="F19" s="50">
        <v>72.98</v>
      </c>
      <c r="G19" s="68"/>
    </row>
    <row r="20" spans="1:10" ht="6" customHeight="1" x14ac:dyDescent="0.25">
      <c r="B20" s="8"/>
    </row>
    <row r="21" spans="1:10" ht="16.5" customHeight="1" x14ac:dyDescent="0.25">
      <c r="B21" s="47"/>
      <c r="C21" s="39" t="s">
        <v>4</v>
      </c>
      <c r="D21" s="20"/>
      <c r="E21" s="21"/>
      <c r="F21" s="41" t="s">
        <v>7</v>
      </c>
      <c r="G21" s="41" t="s">
        <v>7</v>
      </c>
    </row>
    <row r="22" spans="1:10" ht="15" customHeight="1" x14ac:dyDescent="0.25">
      <c r="A22" s="1" t="s">
        <v>11</v>
      </c>
      <c r="B22" s="24" t="str">
        <f>CONCATENATE(A22,COUNTIF($A$5:A22,A22))</f>
        <v>D1</v>
      </c>
      <c r="C22" s="25" t="s">
        <v>9</v>
      </c>
      <c r="D22" s="82"/>
      <c r="E22" s="82"/>
      <c r="F22" s="26">
        <v>89.06</v>
      </c>
      <c r="G22" s="68"/>
    </row>
    <row r="23" spans="1:10" ht="4.5" customHeight="1" x14ac:dyDescent="0.25">
      <c r="B23" s="8"/>
      <c r="F23" s="15"/>
      <c r="G23" s="15"/>
    </row>
    <row r="24" spans="1:10" ht="18.75" x14ac:dyDescent="0.25">
      <c r="B24" s="47"/>
      <c r="C24" s="39" t="s">
        <v>10</v>
      </c>
      <c r="D24" s="22"/>
      <c r="E24" s="21"/>
      <c r="F24" s="41" t="s">
        <v>7</v>
      </c>
      <c r="G24" s="41" t="s">
        <v>7</v>
      </c>
    </row>
    <row r="25" spans="1:10" x14ac:dyDescent="0.25">
      <c r="A25" s="1" t="s">
        <v>22</v>
      </c>
      <c r="B25" s="24" t="str">
        <f>CONCATENATE(A25,COUNTIF($A$5:A25,A25))</f>
        <v>E1</v>
      </c>
      <c r="C25" s="19" t="str">
        <f>C6</f>
        <v>Pessoal e EPI's</v>
      </c>
      <c r="D25" s="84" t="str">
        <f>B16</f>
        <v>B9</v>
      </c>
      <c r="E25" s="84"/>
      <c r="F25" s="23">
        <f>F16</f>
        <v>445.41800000000006</v>
      </c>
      <c r="G25" s="23">
        <f>G16</f>
        <v>0</v>
      </c>
    </row>
    <row r="26" spans="1:10" x14ac:dyDescent="0.25">
      <c r="A26" s="1" t="s">
        <v>22</v>
      </c>
      <c r="B26" s="24" t="str">
        <f>CONCATENATE(A26,COUNTIF($A$5:A26,A26))</f>
        <v>E2</v>
      </c>
      <c r="C26" s="19" t="str">
        <f>C18</f>
        <v>Deslocamento</v>
      </c>
      <c r="D26" s="84" t="str">
        <f>B19</f>
        <v>C1</v>
      </c>
      <c r="E26" s="84"/>
      <c r="F26" s="23">
        <f>F19</f>
        <v>72.98</v>
      </c>
      <c r="G26" s="23">
        <f>G19</f>
        <v>0</v>
      </c>
    </row>
    <row r="27" spans="1:10" x14ac:dyDescent="0.25">
      <c r="A27" s="1" t="str">
        <f>A25</f>
        <v>E</v>
      </c>
      <c r="B27" s="24" t="str">
        <f>CONCATENATE(A27,COUNTIF($A$5:A27,A27))</f>
        <v>E3</v>
      </c>
      <c r="C27" s="19" t="str">
        <f>C21</f>
        <v>BDI</v>
      </c>
      <c r="D27" s="83" t="str">
        <f>B22</f>
        <v>D1</v>
      </c>
      <c r="E27" s="83"/>
      <c r="F27" s="23">
        <f>ROUND(F22,2)</f>
        <v>89.06</v>
      </c>
      <c r="G27" s="23">
        <f>ROUND(G22,2)</f>
        <v>0</v>
      </c>
    </row>
    <row r="28" spans="1:10" ht="25.5" x14ac:dyDescent="0.25">
      <c r="A28" s="16" t="str">
        <f t="shared" ref="A28:A29" si="1">A27</f>
        <v>E</v>
      </c>
      <c r="B28" s="24" t="str">
        <f>CONCATENATE(A28,COUNTIF($A$5:A28,A28))</f>
        <v>E4</v>
      </c>
      <c r="C28" s="35" t="s">
        <v>24</v>
      </c>
      <c r="D28" s="85" t="str">
        <f>CONCATENATE("SOMA(",B25,":",B27,")")</f>
        <v>SOMA(E1:E3)</v>
      </c>
      <c r="E28" s="85"/>
      <c r="F28" s="26">
        <f>SUM(F25:F27)</f>
        <v>607.45800000000008</v>
      </c>
      <c r="G28" s="26">
        <f>SUM(G25:G27)</f>
        <v>0</v>
      </c>
    </row>
    <row r="29" spans="1:10" ht="25.5" x14ac:dyDescent="0.25">
      <c r="A29" s="16" t="str">
        <f t="shared" si="1"/>
        <v>E</v>
      </c>
      <c r="B29" s="24" t="str">
        <f>CONCATENATE(A29,COUNTIF($A$5:A29,A29))</f>
        <v>E5</v>
      </c>
      <c r="C29" s="35" t="s">
        <v>23</v>
      </c>
      <c r="D29" s="85" t="str">
        <f>_xlfn.CONCAT(B28," / ",4)</f>
        <v>E4 / 4</v>
      </c>
      <c r="E29" s="85"/>
      <c r="F29" s="26">
        <f>F28/4</f>
        <v>151.86450000000002</v>
      </c>
      <c r="G29" s="26">
        <f>G28/4</f>
        <v>0</v>
      </c>
    </row>
    <row r="30" spans="1:10" ht="20.25" customHeight="1" x14ac:dyDescent="0.25">
      <c r="A30" s="16" t="str">
        <f>A28</f>
        <v>E</v>
      </c>
      <c r="B30" s="24" t="str">
        <f>CONCATENATE(A30,COUNTIF($A$5:A30,A30))</f>
        <v>E6</v>
      </c>
      <c r="C30" s="31" t="s">
        <v>14</v>
      </c>
      <c r="D30" s="80" t="str">
        <f>CONCATENATE(B28," x ",30," eventos")</f>
        <v>E4 x 30 eventos</v>
      </c>
      <c r="E30" s="80"/>
      <c r="F30" s="32">
        <f>F28*30</f>
        <v>18223.740000000002</v>
      </c>
      <c r="G30" s="32">
        <f>G28*30</f>
        <v>0</v>
      </c>
    </row>
    <row r="31" spans="1:10" s="17" customFormat="1" ht="6" customHeight="1" x14ac:dyDescent="0.25">
      <c r="H31" s="1"/>
      <c r="I31" s="1"/>
      <c r="J31" s="1"/>
    </row>
    <row r="32" spans="1:10" x14ac:dyDescent="0.25">
      <c r="B32" s="59"/>
      <c r="C32" s="59"/>
      <c r="D32" s="59"/>
      <c r="E32" s="60" t="s">
        <v>12</v>
      </c>
      <c r="F32" s="61" t="s">
        <v>29</v>
      </c>
      <c r="G32" s="62"/>
    </row>
    <row r="33" spans="2:11" x14ac:dyDescent="0.25">
      <c r="B33" s="81" t="s">
        <v>13</v>
      </c>
      <c r="C33" s="81"/>
      <c r="D33" s="81"/>
      <c r="E33" s="59"/>
      <c r="F33" s="59"/>
      <c r="G33" s="59"/>
    </row>
    <row r="34" spans="2:11" x14ac:dyDescent="0.25">
      <c r="B34" s="79" t="s">
        <v>30</v>
      </c>
      <c r="C34" s="79"/>
      <c r="D34" s="79"/>
      <c r="E34" s="63"/>
      <c r="F34" s="64"/>
      <c r="G34" s="64"/>
      <c r="J34" s="18"/>
      <c r="K34" s="18"/>
    </row>
    <row r="35" spans="2:11" x14ac:dyDescent="0.25">
      <c r="B35" s="79" t="s">
        <v>31</v>
      </c>
      <c r="C35" s="79"/>
      <c r="D35" s="79"/>
      <c r="E35" s="63"/>
      <c r="F35" s="64"/>
      <c r="G35" s="64"/>
      <c r="J35" s="18"/>
      <c r="K35" s="18"/>
    </row>
    <row r="36" spans="2:11" x14ac:dyDescent="0.25">
      <c r="E36" s="8"/>
    </row>
    <row r="37" spans="2:11" x14ac:dyDescent="0.25">
      <c r="E37" s="8"/>
    </row>
    <row r="38" spans="2:11" x14ac:dyDescent="0.25">
      <c r="E38" s="8"/>
    </row>
    <row r="39" spans="2:11" x14ac:dyDescent="0.25">
      <c r="E39" s="8"/>
    </row>
    <row r="40" spans="2:11" x14ac:dyDescent="0.25">
      <c r="E40" s="8"/>
    </row>
    <row r="41" spans="2:11" x14ac:dyDescent="0.25">
      <c r="E41" s="8"/>
      <c r="F41" s="33">
        <v>133852.48000000001</v>
      </c>
      <c r="G41" s="33">
        <v>133852.48000000001</v>
      </c>
    </row>
    <row r="42" spans="2:11" x14ac:dyDescent="0.25">
      <c r="E42" s="8"/>
    </row>
    <row r="43" spans="2:11" x14ac:dyDescent="0.25">
      <c r="E43" s="8"/>
    </row>
    <row r="44" spans="2:11" x14ac:dyDescent="0.25">
      <c r="E44" s="8"/>
    </row>
    <row r="45" spans="2:11" x14ac:dyDescent="0.25">
      <c r="E45" s="8"/>
    </row>
    <row r="46" spans="2:11" x14ac:dyDescent="0.25">
      <c r="E46" s="8"/>
    </row>
    <row r="47" spans="2:11" x14ac:dyDescent="0.25">
      <c r="E47" s="8"/>
    </row>
    <row r="48" spans="2:11" x14ac:dyDescent="0.25">
      <c r="E48" s="8"/>
    </row>
    <row r="49" spans="5:5" x14ac:dyDescent="0.25">
      <c r="E49" s="8"/>
    </row>
  </sheetData>
  <sheetProtection algorithmName="SHA-512" hashValue="HHwzNRuwCj4/PjzcZnfyI+LNNdxv5OCl39LAzCUpYJ7DVNiK75uHwvVeEgP0GYmPFnkuMFefdckqsnU/rFIJSA==" saltValue="GysTNOtJW4S9cRtEQ2FRHg==" spinCount="100000" sheet="1" formatCells="0"/>
  <mergeCells count="26">
    <mergeCell ref="B35:D35"/>
    <mergeCell ref="C3:G3"/>
    <mergeCell ref="C2:G2"/>
    <mergeCell ref="D16:E16"/>
    <mergeCell ref="D15:E15"/>
    <mergeCell ref="D13:E13"/>
    <mergeCell ref="D19:E19"/>
    <mergeCell ref="D14:E14"/>
    <mergeCell ref="D5:E5"/>
    <mergeCell ref="D9:E9"/>
    <mergeCell ref="B1:G1"/>
    <mergeCell ref="M4:N4"/>
    <mergeCell ref="C7:E7"/>
    <mergeCell ref="D12:E12"/>
    <mergeCell ref="B34:D34"/>
    <mergeCell ref="D30:E30"/>
    <mergeCell ref="B33:D33"/>
    <mergeCell ref="D22:E22"/>
    <mergeCell ref="D27:E27"/>
    <mergeCell ref="D25:E25"/>
    <mergeCell ref="D26:E26"/>
    <mergeCell ref="D28:E28"/>
    <mergeCell ref="D29:E29"/>
    <mergeCell ref="D8:E8"/>
    <mergeCell ref="D10:E10"/>
    <mergeCell ref="D11:E11"/>
  </mergeCells>
  <printOptions horizontalCentered="1"/>
  <pageMargins left="0.51181102362204722" right="0.51181102362204722" top="0.47244094488188981" bottom="0.47244094488188981" header="0.31496062992125984" footer="0.31496062992125984"/>
  <pageSetup paperSize="9" scale="95" fitToHeight="6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1</xdr:col>
                <xdr:colOff>28575</xdr:colOff>
                <xdr:row>0</xdr:row>
                <xdr:rowOff>38100</xdr:rowOff>
              </from>
              <to>
                <xdr:col>2</xdr:col>
                <xdr:colOff>161925</xdr:colOff>
                <xdr:row>2</xdr:row>
                <xdr:rowOff>104775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1.1 - Vigia</vt:lpstr>
      <vt:lpstr>'1.1 - Vigia'!Area_de_impressao</vt:lpstr>
      <vt:lpstr>'1.1 - Vigia'!Titulos_de_impressao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Matias Feil</dc:creator>
  <cp:keywords/>
  <dc:description/>
  <cp:lastModifiedBy>Jussiano Regis Pacheco</cp:lastModifiedBy>
  <cp:revision/>
  <cp:lastPrinted>2024-02-29T19:17:51Z</cp:lastPrinted>
  <dcterms:created xsi:type="dcterms:W3CDTF">2022-04-26T17:24:03Z</dcterms:created>
  <dcterms:modified xsi:type="dcterms:W3CDTF">2024-04-10T18:33:15Z</dcterms:modified>
  <cp:category/>
  <cp:contentStatus/>
</cp:coreProperties>
</file>