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Saul\reforma elétrica quadra poliesportiva CSU\"/>
    </mc:Choice>
  </mc:AlternateContent>
  <xr:revisionPtr revIDLastSave="0" documentId="13_ncr:1_{91278E12-A504-43CB-8DA3-B8B5E50FAC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8" i="1" l="1"/>
  <c r="L68" i="1"/>
  <c r="K68" i="1"/>
  <c r="N61" i="1"/>
  <c r="N47" i="1"/>
  <c r="N26" i="1"/>
  <c r="L67" i="1"/>
  <c r="K67" i="1"/>
  <c r="J67" i="1"/>
  <c r="L65" i="1"/>
  <c r="K65" i="1"/>
  <c r="M65" i="1" s="1"/>
  <c r="N65" i="1" s="1"/>
  <c r="J65" i="1"/>
  <c r="L64" i="1"/>
  <c r="K64" i="1"/>
  <c r="J64" i="1"/>
  <c r="L63" i="1"/>
  <c r="K63" i="1"/>
  <c r="J63" i="1"/>
  <c r="L62" i="1"/>
  <c r="K62" i="1"/>
  <c r="J62" i="1"/>
  <c r="L61" i="1"/>
  <c r="K61" i="1"/>
  <c r="M61" i="1" s="1"/>
  <c r="J61" i="1"/>
  <c r="L60" i="1"/>
  <c r="K60" i="1"/>
  <c r="J60" i="1"/>
  <c r="L59" i="1"/>
  <c r="K59" i="1"/>
  <c r="J59" i="1"/>
  <c r="L58" i="1"/>
  <c r="K58" i="1"/>
  <c r="J58" i="1"/>
  <c r="L57" i="1"/>
  <c r="K57" i="1"/>
  <c r="M57" i="1" s="1"/>
  <c r="N57" i="1" s="1"/>
  <c r="J57" i="1"/>
  <c r="L56" i="1"/>
  <c r="K56" i="1"/>
  <c r="J56" i="1"/>
  <c r="L55" i="1"/>
  <c r="M55" i="1" s="1"/>
  <c r="K55" i="1"/>
  <c r="J55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M47" i="1" s="1"/>
  <c r="K47" i="1"/>
  <c r="J47" i="1"/>
  <c r="L46" i="1"/>
  <c r="K46" i="1"/>
  <c r="J46" i="1"/>
  <c r="L45" i="1"/>
  <c r="K45" i="1"/>
  <c r="J45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M33" i="1" s="1"/>
  <c r="N33" i="1" s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M26" i="1" s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M13" i="1" s="1"/>
  <c r="N13" i="1" s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J7" i="1"/>
  <c r="K7" i="1"/>
  <c r="L7" i="1"/>
  <c r="M7" i="1" s="1"/>
  <c r="N7" i="1" s="1"/>
  <c r="M20" i="1" l="1"/>
  <c r="N20" i="1" s="1"/>
  <c r="M62" i="1"/>
  <c r="N62" i="1" s="1"/>
  <c r="M14" i="1"/>
  <c r="N14" i="1" s="1"/>
  <c r="M34" i="1"/>
  <c r="N34" i="1" s="1"/>
  <c r="M63" i="1"/>
  <c r="N63" i="1" s="1"/>
  <c r="M15" i="1"/>
  <c r="N15" i="1" s="1"/>
  <c r="M64" i="1"/>
  <c r="N64" i="1" s="1"/>
  <c r="N55" i="1"/>
  <c r="M40" i="1"/>
  <c r="N40" i="1" s="1"/>
  <c r="M56" i="1"/>
  <c r="N56" i="1" s="1"/>
  <c r="M48" i="1"/>
  <c r="N48" i="1" s="1"/>
  <c r="M21" i="1"/>
  <c r="N21" i="1" s="1"/>
  <c r="M41" i="1"/>
  <c r="N41" i="1" s="1"/>
  <c r="M49" i="1"/>
  <c r="N49" i="1" s="1"/>
  <c r="M36" i="1"/>
  <c r="N36" i="1" s="1"/>
  <c r="M58" i="1"/>
  <c r="N58" i="1" s="1"/>
  <c r="M10" i="1"/>
  <c r="N10" i="1" s="1"/>
  <c r="M17" i="1"/>
  <c r="N17" i="1" s="1"/>
  <c r="M37" i="1"/>
  <c r="N37" i="1" s="1"/>
  <c r="M59" i="1"/>
  <c r="N59" i="1" s="1"/>
  <c r="M24" i="1"/>
  <c r="N24" i="1" s="1"/>
  <c r="M45" i="1"/>
  <c r="M11" i="1"/>
  <c r="N11" i="1" s="1"/>
  <c r="M25" i="1"/>
  <c r="N25" i="1" s="1"/>
  <c r="M46" i="1"/>
  <c r="N46" i="1" s="1"/>
  <c r="M32" i="1"/>
  <c r="N32" i="1" s="1"/>
  <c r="M53" i="1"/>
  <c r="N53" i="1" s="1"/>
  <c r="M19" i="1"/>
  <c r="N19" i="1" s="1"/>
  <c r="M39" i="1"/>
  <c r="N39" i="1" s="1"/>
  <c r="M27" i="1"/>
  <c r="N27" i="1" s="1"/>
  <c r="M8" i="1"/>
  <c r="N8" i="1" s="1"/>
  <c r="M28" i="1"/>
  <c r="N28" i="1" s="1"/>
  <c r="M35" i="1"/>
  <c r="N35" i="1" s="1"/>
  <c r="M22" i="1"/>
  <c r="N22" i="1" s="1"/>
  <c r="M42" i="1"/>
  <c r="N42" i="1" s="1"/>
  <c r="M9" i="1"/>
  <c r="N9" i="1" s="1"/>
  <c r="M29" i="1"/>
  <c r="N29" i="1" s="1"/>
  <c r="M50" i="1"/>
  <c r="N50" i="1" s="1"/>
  <c r="M16" i="1"/>
  <c r="N16" i="1" s="1"/>
  <c r="M23" i="1"/>
  <c r="N23" i="1" s="1"/>
  <c r="M43" i="1"/>
  <c r="N43" i="1" s="1"/>
  <c r="M30" i="1"/>
  <c r="N30" i="1" s="1"/>
  <c r="M51" i="1"/>
  <c r="N51" i="1" s="1"/>
  <c r="M67" i="1"/>
  <c r="M31" i="1"/>
  <c r="N31" i="1" s="1"/>
  <c r="M52" i="1"/>
  <c r="N52" i="1" s="1"/>
  <c r="M18" i="1"/>
  <c r="N18" i="1" s="1"/>
  <c r="M38" i="1"/>
  <c r="N38" i="1" s="1"/>
  <c r="M60" i="1"/>
  <c r="N60" i="1" s="1"/>
  <c r="M12" i="1"/>
  <c r="N12" i="1" s="1"/>
  <c r="M6" i="1" l="1"/>
  <c r="N6" i="1" s="1"/>
  <c r="N67" i="1"/>
  <c r="M66" i="1"/>
  <c r="N45" i="1"/>
  <c r="M44" i="1"/>
  <c r="N44" i="1" s="1"/>
  <c r="M54" i="1"/>
  <c r="N54" i="1" s="1"/>
  <c r="N66" i="1" l="1"/>
</calcChain>
</file>

<file path=xl/sharedStrings.xml><?xml version="1.0" encoding="utf-8"?>
<sst xmlns="http://schemas.openxmlformats.org/spreadsheetml/2006/main" count="325" uniqueCount="207">
  <si>
    <t>Obra</t>
  </si>
  <si>
    <t>Bancos</t>
  </si>
  <si>
    <t>B.D.I.</t>
  </si>
  <si>
    <t>Encargos Sociais</t>
  </si>
  <si>
    <t>REFORMA ELÉTRICA QUADRA POLIESORTIVA DO BAIRRO INDUSTRIAL</t>
  </si>
  <si>
    <t xml:space="preserve">SINAPI - 12/2023 - Rio Grande do Sul
</t>
  </si>
  <si>
    <t>22,08%</t>
  </si>
  <si>
    <t>Não Desonerado: 
Horista: 112,77%
Mensalista: 69,88%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</si>
  <si>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</si>
  <si>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</si>
  <si>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</si>
  <si>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</si>
  <si>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</si>
  <si>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</si>
  <si>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</si>
  <si>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</si>
  <si>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</si>
  <si>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</si>
  <si>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</si>
  <si>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</si>
  <si>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</si>
  <si>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</si>
  <si>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PARTE ELÉTRICA GERAL</t>
  </si>
  <si>
    <t xml:space="preserve"> 1.1 </t>
  </si>
  <si>
    <t xml:space="preserve"> 91926 </t>
  </si>
  <si>
    <t>SINAPI</t>
  </si>
  <si>
    <t>CABO DE COBRE FLEXÍVEL ISOLADO, 2,5 MM², ANTI-CHAMA 450/750 V, PARA CIRCUITOS TERMINAIS - FORNECIMENTO E INSTALAÇÃO. AF_03/2023</t>
  </si>
  <si>
    <t>M</t>
  </si>
  <si>
    <t xml:space="preserve"> 1.2 </t>
  </si>
  <si>
    <t xml:space="preserve"> 91930 </t>
  </si>
  <si>
    <t>CABO DE COBRE FLEXÍVEL ISOLADO, 6 MM², ANTI-CHAMA 450/750 V, PARA CIRCUITOS TERMINAIS - FORNECIMENTO E INSTALAÇÃO. AF_03/2023</t>
  </si>
  <si>
    <t xml:space="preserve"> 1.3 </t>
  </si>
  <si>
    <t xml:space="preserve"> 91928 </t>
  </si>
  <si>
    <t>CABO DE COBRE FLEXÍVEL ISOLADO, 4 MM², ANTI-CHAMA 450/750 V, PARA CIRCUITOS TERMINAIS - FORNECIMENTO E INSTALAÇÃO. AF_03/2023</t>
  </si>
  <si>
    <t xml:space="preserve"> 1.4 </t>
  </si>
  <si>
    <t xml:space="preserve"> 91847 </t>
  </si>
  <si>
    <t>ELETRODUTO FLEXÍVEL CORRUGADO REFORÇADO, PVC, DN 32 MM (1"), PARA CIRCUITOS TERMINAIS, INSTALADO EM LAJE - FORNECIMENTO E INSTALAÇÃO. AF_03/2023</t>
  </si>
  <si>
    <t xml:space="preserve"> 1.5 </t>
  </si>
  <si>
    <t xml:space="preserve"> 91857 </t>
  </si>
  <si>
    <t>ELETRODUTO FLEXÍVEL CORRUGADO REFORÇADO, PVC, DN 32 MM (1"), PARA CIRCUITOS TERMINAIS, INSTALADO EM PAREDE - FORNECIMENTO E INSTALAÇÃO. AF_03/2023</t>
  </si>
  <si>
    <t xml:space="preserve"> 1.6 </t>
  </si>
  <si>
    <t xml:space="preserve"> 90447 </t>
  </si>
  <si>
    <t>RASGO EM ALVENARIA PARA ELETRODUTOS COM DIAMETROS MENORES OU IGUAIS A 40 MM. AF_05/2015</t>
  </si>
  <si>
    <t xml:space="preserve"> 1.7 </t>
  </si>
  <si>
    <t xml:space="preserve"> 90466 </t>
  </si>
  <si>
    <t>CHUMBAMENTO LINEAR EM ALVENARIA PARA RAMAIS/DISTRIBUIÇÃO COM DIÂMETROS MENORES OU IGUAIS A 40 MM. AF_05/2015</t>
  </si>
  <si>
    <t xml:space="preserve"> 1.8 </t>
  </si>
  <si>
    <t xml:space="preserve"> 91997 </t>
  </si>
  <si>
    <t>TOMADA MÉDIA DE EMBUTIR (1 MÓDULO), 2P+T 20 A, INCLUINDO SUPORTE E PLACA - FORNECIMENTO E INSTALAÇÃO. AF_03/2023</t>
  </si>
  <si>
    <t>UN</t>
  </si>
  <si>
    <t xml:space="preserve"> 1.9 </t>
  </si>
  <si>
    <t xml:space="preserve"> 92005 </t>
  </si>
  <si>
    <t>TOMADA MÉDIA DE EMBUTIR (2 MÓDULOS), 2P+T 20 A, INCLUINDO SUPORTE E PLACA - FORNECIMENTO E INSTALAÇÃO. AF_03/2023</t>
  </si>
  <si>
    <t xml:space="preserve"> 1.10 </t>
  </si>
  <si>
    <t xml:space="preserve"> 91953 </t>
  </si>
  <si>
    <t>INTERRUPTOR SIMPLES (1 MÓDULO), 10A/250V, INCLUINDO SUPORTE E PLACA - FORNECIMENTO E INSTALAÇÃO. AF_03/2023</t>
  </si>
  <si>
    <t xml:space="preserve"> 1.11 </t>
  </si>
  <si>
    <t xml:space="preserve"> 92023 </t>
  </si>
  <si>
    <t>INTERRUPTOR SIMPLES (1 MÓDULO) COM 1 TOMADA DE EMBUTIR 2P+T 10 A, INCLUINDO SUPORTE E PLACA - FORNECIMENTO E INSTALAÇÃO. AF_03/2023</t>
  </si>
  <si>
    <t xml:space="preserve"> 1.12 </t>
  </si>
  <si>
    <t xml:space="preserve"> 91940 </t>
  </si>
  <si>
    <t>CAIXA RETANGULAR 4" X 2" MÉDIA (1,30 M DO PISO), PVC, INSTALADA EM PAREDE - FORNECIMENTO E INSTALAÇÃO. AF_03/2023</t>
  </si>
  <si>
    <t xml:space="preserve"> 1.13 </t>
  </si>
  <si>
    <t xml:space="preserve"> 90456 </t>
  </si>
  <si>
    <t>QUEBRA EM ALVENARIA PARA INSTALAÇÃO DE CAIXA DE TOMADA (4X4 OU 4X2). AF_05/2015</t>
  </si>
  <si>
    <t xml:space="preserve"> 1.14 </t>
  </si>
  <si>
    <t xml:space="preserve"> 00000404 </t>
  </si>
  <si>
    <t>FITA ISOLANTE DE BORRACHA AUTOFUSAO, USO ATE 69 KV (ALTA TENSAO)</t>
  </si>
  <si>
    <t xml:space="preserve"> 1.15 </t>
  </si>
  <si>
    <t xml:space="preserve"> 00020111 </t>
  </si>
  <si>
    <t>FITA ISOLANTE ADESIVA ANTICHAMA, USO ATE 750 V, EM ROLO DE 19 MM X 20 M</t>
  </si>
  <si>
    <t xml:space="preserve"> 1.16 </t>
  </si>
  <si>
    <t xml:space="preserve"> 91872 </t>
  </si>
  <si>
    <t>ELETRODUTO RÍGIDO ROSCÁVEL, PVC, DN 32 MM (1"), PARA CIRCUITOS TERMINAIS, INSTALADO EM PAREDE - FORNECIMENTO E INSTALAÇÃO. AF_03/2023</t>
  </si>
  <si>
    <t xml:space="preserve"> 1.17 </t>
  </si>
  <si>
    <t xml:space="preserve"> 95802 </t>
  </si>
  <si>
    <t>CONDULETE DE ALUMÍNIO, TIPO X, PARA ELETRODUTO DE AÇO GALVANIZADO DN 25 MM (1</t>
  </si>
  <si>
    <t xml:space="preserve"> 1.18 </t>
  </si>
  <si>
    <t xml:space="preserve"> 91171 </t>
  </si>
  <si>
    <t>FIXAÇÃO DE TUBOS HORIZONTAIS DE PVC, CPVC OU COBRE DIÂMETROS MAIORES QUE 40 MM E MENORES OU IGUAIS A 75 MM COM ABRAÇADEIRA METÁLICA RÍGIDA TIPO D 1 1/2", FIXADA EM PERFILADO EM LAJE. AF_05/2015</t>
  </si>
  <si>
    <t xml:space="preserve"> 1.20 </t>
  </si>
  <si>
    <t xml:space="preserve"> 93654 </t>
  </si>
  <si>
    <t>DISJUNTOR MONOPOLAR TIPO DIN, CORRENTE NOMINAL DE 16A - FORNECIMENTO E INSTALAÇÃO. AF_10/2020</t>
  </si>
  <si>
    <t xml:space="preserve"> 1.21 </t>
  </si>
  <si>
    <t xml:space="preserve"> 93655 </t>
  </si>
  <si>
    <t>DISJUNTOR MONOPOLAR TIPO DIN, CORRENTE NOMINAL DE 20A - FORNECIMENTO E INSTALAÇÃO. AF_10/2020</t>
  </si>
  <si>
    <t xml:space="preserve"> 1.22 </t>
  </si>
  <si>
    <t xml:space="preserve"> 93658 </t>
  </si>
  <si>
    <t>DISJUNTOR MONOPOLAR TIPO DIN, CORRENTE NOMINAL DE 40A - FORNECIMENTO E INSTALAÇÃO. AF_10/2020</t>
  </si>
  <si>
    <t xml:space="preserve"> 1.23 </t>
  </si>
  <si>
    <t xml:space="preserve"> 101883 </t>
  </si>
  <si>
    <t>QUADRO DE DISTRIBUIÇÃO DE ENERGIA EM CHAPA DE AÇO GALVANIZADO, DE EMBUTIR, COM BARRAMENTO TRIFÁSICO, PARA 18 DISJUNTORES DIN 100A - FORNECIMENTO E INSTALAÇÃO. AF_10/2020</t>
  </si>
  <si>
    <t xml:space="preserve"> 1.24 </t>
  </si>
  <si>
    <t xml:space="preserve"> 97607 </t>
  </si>
  <si>
    <t>LUMINÁRIA ARANDELA TIPO TARTARUGA, DE SOBREPOR, COM 1 LÂMPADA LED DE 6 W, SEM REATOR - FORNECIMENTO E INSTALAÇÃO. AF_02/2020</t>
  </si>
  <si>
    <t xml:space="preserve"> 1.25 </t>
  </si>
  <si>
    <t xml:space="preserve"> 91917 </t>
  </si>
  <si>
    <t>CURVA 90 GRAUS PARA ELETRODUTO, PVC, ROSCÁVEL, DN 32 MM (1"), PARA CIRCUITOS TERMINAIS, INSTALADA EM PAREDE - FORNECIMENTO E INSTALAÇÃO. AF_03/2023</t>
  </si>
  <si>
    <t xml:space="preserve"> 1.26 </t>
  </si>
  <si>
    <t xml:space="preserve"> 91905 </t>
  </si>
  <si>
    <t>CURVA 90 GRAUS PARA ELETRODUTO, PVC, ROSCÁVEL, DN 32 MM (1"), PARA CIRCUITOS TERMINAIS, INSTALADA EM LAJE - FORNECIMENTO E INSTALAÇÃO. AF_03/2023</t>
  </si>
  <si>
    <t xml:space="preserve"> 1.27 </t>
  </si>
  <si>
    <t xml:space="preserve"> 101888 </t>
  </si>
  <si>
    <t>CABO DE COBRE ISOLADO, 25 MM², ANTI-CHAMA 450/750 V, INSTALADO EM ELETROCALHA OU PERFILADO - FORNECIMENTO E INSTALAÇÃO. AF_10/2020</t>
  </si>
  <si>
    <t xml:space="preserve"> 1.28 </t>
  </si>
  <si>
    <t xml:space="preserve"> 92981 </t>
  </si>
  <si>
    <t>CABO DE COBRE FLEXÍVEL ISOLADO, 16 MM², ANTI-CHAMA 450/750 V, PARA DISTRIBUIÇÃO - FORNECIMENTO E INSTALAÇÃO. AF_12/2015</t>
  </si>
  <si>
    <t xml:space="preserve"> 1.29 </t>
  </si>
  <si>
    <t xml:space="preserve"> 91885 </t>
  </si>
  <si>
    <t>LUVA PARA ELETRODUTO, PVC, ROSCÁVEL, DN 32 MM (1"), PARA CIRCUITOS TERMINAIS, INSTALADA EM PAREDE - FORNECIMENTO E INSTALAÇÃO. AF_03/2023</t>
  </si>
  <si>
    <t xml:space="preserve"> 1.30 </t>
  </si>
  <si>
    <t xml:space="preserve"> 91936 </t>
  </si>
  <si>
    <t>CAIXA OCTOGONAL 4" X 4", PVC, INSTALADA EM LAJE - FORNECIMENTO E INSTALAÇÃO. AF_03/2023</t>
  </si>
  <si>
    <t xml:space="preserve"> 1.31 </t>
  </si>
  <si>
    <t xml:space="preserve"> 00011950 </t>
  </si>
  <si>
    <t>BUCHA DE NYLON SEM ABA S6, COM PARAFUSO DE 4,20 X 40 MM EM ACO ZINCADO COM ROSCA SOBERBA, CABECA CHATA E FENDA PHILLIPS</t>
  </si>
  <si>
    <t xml:space="preserve"> 1.32 </t>
  </si>
  <si>
    <t xml:space="preserve"> 91993 </t>
  </si>
  <si>
    <t>TOMADA ALTA DE EMBUTIR (1 MÓDULO), 2P+T 20 A, INCLUINDO SUPORTE E PLACA - FORNECIMENTO E INSTALAÇÃO. AF_03/2023</t>
  </si>
  <si>
    <t xml:space="preserve"> 1.33 </t>
  </si>
  <si>
    <t xml:space="preserve"> IPS-13 </t>
  </si>
  <si>
    <t>Próprio</t>
  </si>
  <si>
    <t>Refletor 400W de Led para Campo | Quadra IP67 - 4 módulos</t>
  </si>
  <si>
    <t>un</t>
  </si>
  <si>
    <t xml:space="preserve"> 1.34 </t>
  </si>
  <si>
    <t xml:space="preserve"> 101399 </t>
  </si>
  <si>
    <t>ELETRICISTA COM ENCARGOS COMPLEMENTARES</t>
  </si>
  <si>
    <t>MES</t>
  </si>
  <si>
    <t xml:space="preserve"> 1.35 </t>
  </si>
  <si>
    <t xml:space="preserve"> 88247 </t>
  </si>
  <si>
    <t>AUXILIAR DE ELETRICISTA COM ENCARGOS COMPLEMENTARES</t>
  </si>
  <si>
    <t>H</t>
  </si>
  <si>
    <t xml:space="preserve"> 1.36 </t>
  </si>
  <si>
    <t xml:space="preserve"> 97661 </t>
  </si>
  <si>
    <t>REMOÇÃO DE CABOS ELÉTRICOS, DE FORMA MANUAL, SEM REAPROVEITAMENTO. AF_12/2017</t>
  </si>
  <si>
    <t xml:space="preserve"> 1.37 </t>
  </si>
  <si>
    <t xml:space="preserve"> 97664 </t>
  </si>
  <si>
    <t>REMOÇÃO DE ACESSÓRIOS, DE FORMA MANUAL, SEM REAPROVEITAMENTO. AF_12/2017</t>
  </si>
  <si>
    <t xml:space="preserve"> 1.38 </t>
  </si>
  <si>
    <t xml:space="preserve"> IPS-14 </t>
  </si>
  <si>
    <t>Refletor LED Solar 200W 80 Leds Auto Recarregável com painel solar - 9500 Lúmens</t>
  </si>
  <si>
    <t xml:space="preserve"> 2 </t>
  </si>
  <si>
    <t>ADEQUAÇÃO SPDA EXISTENTE</t>
  </si>
  <si>
    <t xml:space="preserve"> 2.1 </t>
  </si>
  <si>
    <t xml:space="preserve"> 96985 </t>
  </si>
  <si>
    <t>HASTE DE ATERRAMENTO 5/8  PARA SPDA - FORNECIMENTO E INSTALAÇÃO. AF_12/2017</t>
  </si>
  <si>
    <t xml:space="preserve"> 2.2 </t>
  </si>
  <si>
    <t xml:space="preserve"> 2.3 </t>
  </si>
  <si>
    <t xml:space="preserve"> 93008 </t>
  </si>
  <si>
    <t>ELETRODUTO RÍGIDO ROSCÁVEL, PVC, DN 50 MM (1 1/2"), PARA REDE ENTERRADA DE DISTRIBUIÇÃO DE ENERGIA ELÉTRICA - FORNECIMENTO E INSTALAÇÃO. AF_12/2021</t>
  </si>
  <si>
    <t xml:space="preserve"> 2.4 </t>
  </si>
  <si>
    <t xml:space="preserve"> 72254 </t>
  </si>
  <si>
    <t>CABO DE COBRE NU 50MM2 - FORNECIMENTO E INSTALACAO</t>
  </si>
  <si>
    <t xml:space="preserve"> 2.5 </t>
  </si>
  <si>
    <t xml:space="preserve"> 00000425 </t>
  </si>
  <si>
    <t>GRAMPO METALICO TIPO OLHAL PARA HASTE DE ATERRAMENTO DE 5/8</t>
  </si>
  <si>
    <t xml:space="preserve"> 2.6 </t>
  </si>
  <si>
    <t xml:space="preserve"> 98111 </t>
  </si>
  <si>
    <t>CAIXA DE INSPEÇÃO PARA ATERRAMENTO, CIRCULAR, EM POLIETILENO, DIÂMETRO INTERNO = 0,3 M. AF_12/2020</t>
  </si>
  <si>
    <t xml:space="preserve"> 2.7 </t>
  </si>
  <si>
    <t xml:space="preserve"> 00001564 </t>
  </si>
  <si>
    <t>GRAMPO PARALELO METALICO PARA CABO DE 6 A 50 MM2, COM 2 PARAFUSOS</t>
  </si>
  <si>
    <t xml:space="preserve"> 2.8 </t>
  </si>
  <si>
    <t xml:space="preserve"> 72272 </t>
  </si>
  <si>
    <t>CONECTOR PARAFUSO FENDIDO SPLIT-BOLT - PARA CABO DE 35MM2 - FORNECIMENTO E INSTALACAO</t>
  </si>
  <si>
    <t xml:space="preserve"> 2.9 </t>
  </si>
  <si>
    <t xml:space="preserve"> 72930 </t>
  </si>
  <si>
    <t>CORDOALHA DE COBRE NU, INCLUSIVE ISOLADORES - 50,00 MM2 - FORNECIMENTO E INSTALACAO</t>
  </si>
  <si>
    <t xml:space="preserve"> 3 </t>
  </si>
  <si>
    <t>PADRÃO DE ENTRADA DE ENERGIA</t>
  </si>
  <si>
    <t xml:space="preserve"> 3.1 </t>
  </si>
  <si>
    <t xml:space="preserve"> 101531 </t>
  </si>
  <si>
    <t>ENTRADA DE ENERGIA ELÉTRICA, SUBTERRÂNEA, TRIFÁSICA, COM CAIXA DE SOBREPOR, CABO DE 25 MM2 E DISJUNTOR DIN 50A (NÃO INCLUSA MURETA DE ALVENARIA). AF_07/2020_PS</t>
  </si>
  <si>
    <t xml:space="preserve"> 3.2 </t>
  </si>
  <si>
    <t xml:space="preserve"> 101894 </t>
  </si>
  <si>
    <t>DISJUNTOR TRIPOLAR TIPO NEMA, CORRENTE NOMINAL DE 60 ATÉ 100A - FORNECIMENTO E INSTALAÇÃO. AF_10/2020</t>
  </si>
  <si>
    <t xml:space="preserve"> 3.3 </t>
  </si>
  <si>
    <t xml:space="preserve"> 00039471 </t>
  </si>
  <si>
    <t>DISPOSITIVO DPS CLASSE II, 1 POLO, TENSAO MAXIMA DE 275 V, CORRENTE MAXIMA DE *45* KA (TIPO AC)</t>
  </si>
  <si>
    <t xml:space="preserve"> 3.4 </t>
  </si>
  <si>
    <t xml:space="preserve"> 83407 </t>
  </si>
  <si>
    <t>ELETRODUTO DE PVC RIGIDO ROSCAVEL DN 32MM (1 1/4") INCL CONEXOES, FORNECIMENTO E INSTALACAO</t>
  </si>
  <si>
    <t xml:space="preserve"> 3.5 </t>
  </si>
  <si>
    <t xml:space="preserve"> 91886 </t>
  </si>
  <si>
    <t>LUVA PARA ELETRODUTO, PVC, ROSCÁVEL, DN 40 MM (1 1/4"), PARA CIRCUITOS TERMINAIS, INSTALADA EM PAREDE - FORNECIMENTO E INSTALAÇÃO. AF_03/2023</t>
  </si>
  <si>
    <t xml:space="preserve"> 3.6 </t>
  </si>
  <si>
    <t xml:space="preserve"> 91920 </t>
  </si>
  <si>
    <t>CURVA 90 GRAUS PARA ELETRODUTO, PVC, ROSCÁVEL, DN 40 MM (1 1/4"), PARA CIRCUITOS TERMINAIS, INSTALADA EM PAREDE - FORNECIMENTO E INSTALAÇÃO. AF_03/2023</t>
  </si>
  <si>
    <t xml:space="preserve"> 3.7 </t>
  </si>
  <si>
    <t xml:space="preserve"> 91922 </t>
  </si>
  <si>
    <t>CURVA 180 GRAUS PARA ELETRODUTO, PVC, ROSCÁVEL, DN 40 MM (1 1/4"), PARA CIRCUITOS TERMINAIS, INSTALADA EM PAREDE - FORNECIMENTO E INSTALAÇÃO. AF_03/2023</t>
  </si>
  <si>
    <t xml:space="preserve"> 3.8 </t>
  </si>
  <si>
    <t xml:space="preserve"> 100600 </t>
  </si>
  <si>
    <t>ASSENTAMENTO DE POSTE DE CONCRETO COM COMPRIMENTO NOMINAL DE 9 M, CARGA NOMINAL DE 300 DAN, ENGASTAMENTO BASE CONCRETADA COM 1 M DE CONCRETO E 0,5 M DE SOLO (NÃO INCLUI FORNECIMENTO). AF_11/2019</t>
  </si>
  <si>
    <t xml:space="preserve"> 3.9 </t>
  </si>
  <si>
    <t xml:space="preserve"> IPS - 02 </t>
  </si>
  <si>
    <t>POSTE DE CONCRETO 7 METROS 200DAN</t>
  </si>
  <si>
    <t xml:space="preserve"> 3.10 </t>
  </si>
  <si>
    <t xml:space="preserve"> 101562 </t>
  </si>
  <si>
    <t>CABO DE COBRE FLEXÍVEL ISOLADO, 25 MM², 0,6/1,0 KV, PARA REDE AÉREA DE DISTRIBUIÇÃO DE ENERGIA ELÉTRICA DE BAIXA TENSÃO - FORNECIMENTO E INSTALAÇÃO. AF_07/2020</t>
  </si>
  <si>
    <t xml:space="preserve"> 4 </t>
  </si>
  <si>
    <t>ADMINISTRTIVO</t>
  </si>
  <si>
    <t xml:space="preserve"> 4.1 </t>
  </si>
  <si>
    <t xml:space="preserve"> 91677 </t>
  </si>
  <si>
    <t>ENGENHEIRO ELETRICISTA COM ENCARGOS COMPLEMENTARES</t>
  </si>
  <si>
    <t>Totais -&gt;</t>
  </si>
  <si>
    <t>_______________________________________________________________
Saul Vione Winik
Setor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</si>
</sst>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2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color rgb="FFFF0000"/>
      <name val="Arial"/>
      <family val="1"/>
    </font>
    <font>
      <b/>
      <sz val="10"/>
      <color rgb="FFFF000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6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6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  <xf numFmtId="4" fontId="25" fillId="26" borderId="0" xfId="0" applyNumberFormat="1" applyFont="1" applyFill="1" applyAlignment="1">
      <alignment horizontal="center" vertical="top" wrapText="1"/>
    </xf>
    <xf numFmtId="4" fontId="10" fillId="14" borderId="11" xfId="0" applyNumberFormat="1" applyFont="1" applyFill="1" applyBorder="1" applyAlignment="1">
      <alignment horizontal="right" vertical="top" wrapText="1"/>
    </xf>
    <xf numFmtId="4" fontId="22" fillId="23" borderId="0" xfId="0" applyNumberFormat="1" applyFont="1" applyFill="1" applyAlignment="1">
      <alignment horizontal="right" vertical="top" wrapText="1"/>
    </xf>
    <xf numFmtId="4" fontId="26" fillId="14" borderId="11" xfId="0" applyNumberFormat="1" applyFont="1" applyFill="1" applyBorder="1" applyAlignment="1">
      <alignment horizontal="right" vertical="top" wrapText="1"/>
    </xf>
    <xf numFmtId="4" fontId="26" fillId="19" borderId="16" xfId="0" applyNumberFormat="1" applyFont="1" applyFill="1" applyBorder="1" applyAlignment="1">
      <alignment horizontal="right" vertical="top" wrapText="1"/>
    </xf>
    <xf numFmtId="0" fontId="27" fillId="7" borderId="4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4"/>
  <sheetViews>
    <sheetView tabSelected="1" showOutlineSymbols="0" showWhiteSpace="0" topLeftCell="A61" workbookViewId="0">
      <selection activeCell="H67" sqref="H7:I67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2" t="s">
        <v>1</v>
      </c>
      <c r="F1" s="22"/>
      <c r="G1" s="22"/>
      <c r="H1" s="22" t="s">
        <v>2</v>
      </c>
      <c r="I1" s="22"/>
      <c r="J1" s="22"/>
      <c r="K1" s="22" t="s">
        <v>3</v>
      </c>
      <c r="L1" s="22"/>
      <c r="M1" s="22"/>
      <c r="N1" s="22"/>
    </row>
    <row r="2" spans="1:14" ht="80.099999999999994" customHeight="1" x14ac:dyDescent="0.2">
      <c r="A2" s="17"/>
      <c r="B2" s="17"/>
      <c r="C2" s="17"/>
      <c r="D2" s="17" t="s">
        <v>4</v>
      </c>
      <c r="E2" s="23" t="s">
        <v>5</v>
      </c>
      <c r="F2" s="23"/>
      <c r="G2" s="23"/>
      <c r="H2" s="23" t="s">
        <v>6</v>
      </c>
      <c r="I2" s="23"/>
      <c r="J2" s="23"/>
      <c r="K2" s="23" t="s">
        <v>7</v>
      </c>
      <c r="L2" s="23"/>
      <c r="M2" s="23"/>
      <c r="N2" s="23"/>
    </row>
    <row r="3" spans="1:14" ht="15" x14ac:dyDescent="0.25">
      <c r="A3" s="24" t="s">
        <v>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5" customHeight="1" x14ac:dyDescent="0.2">
      <c r="A4" s="26" t="s">
        <v>9</v>
      </c>
      <c r="B4" s="27" t="s">
        <v>10</v>
      </c>
      <c r="C4" s="26" t="s">
        <v>11</v>
      </c>
      <c r="D4" s="26" t="s">
        <v>12</v>
      </c>
      <c r="E4" s="28" t="s">
        <v>13</v>
      </c>
      <c r="F4" s="27" t="s">
        <v>14</v>
      </c>
      <c r="G4" s="27" t="s">
        <v>15</v>
      </c>
      <c r="H4" s="28" t="s">
        <v>16</v>
      </c>
      <c r="I4" s="26"/>
      <c r="J4" s="26"/>
      <c r="K4" s="28" t="s">
        <v>17</v>
      </c>
      <c r="L4" s="26"/>
      <c r="M4" s="26"/>
      <c r="N4" s="27" t="s">
        <v>18</v>
      </c>
    </row>
    <row r="5" spans="1:14" ht="15" customHeight="1" x14ac:dyDescent="0.2">
      <c r="A5" s="27"/>
      <c r="B5" s="27"/>
      <c r="C5" s="27"/>
      <c r="D5" s="27"/>
      <c r="E5" s="27"/>
      <c r="F5" s="27"/>
      <c r="G5" s="27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7"/>
    </row>
    <row r="6" spans="1:14" ht="24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f>SUM(M7:M43)</f>
        <v>114972.79000000001</v>
      </c>
      <c r="N6" s="6">
        <f>M6/$M$68</f>
        <v>0.73014901168724466</v>
      </c>
    </row>
    <row r="7" spans="1:14" ht="39" customHeight="1" x14ac:dyDescent="0.2">
      <c r="A7" s="7" t="s">
        <v>23</v>
      </c>
      <c r="B7" s="9" t="s">
        <v>24</v>
      </c>
      <c r="C7" s="7" t="s">
        <v>25</v>
      </c>
      <c r="D7" s="7" t="s">
        <v>26</v>
      </c>
      <c r="E7" s="8" t="s">
        <v>27</v>
      </c>
      <c r="F7" s="9">
        <v>2500</v>
      </c>
      <c r="G7" s="10">
        <v>4.2300000000000004</v>
      </c>
      <c r="H7" s="35">
        <v>1.45</v>
      </c>
      <c r="I7" s="35">
        <v>3.71</v>
      </c>
      <c r="J7" s="10">
        <f>I7+H7</f>
        <v>5.16</v>
      </c>
      <c r="K7" s="33">
        <f>H7*F7</f>
        <v>3625</v>
      </c>
      <c r="L7" s="10">
        <f>F7*I7</f>
        <v>9275</v>
      </c>
      <c r="M7" s="10">
        <f>L7+K7</f>
        <v>12900</v>
      </c>
      <c r="N7" s="11">
        <f>M7/$M$68</f>
        <v>8.1923055453081164E-2</v>
      </c>
    </row>
    <row r="8" spans="1:14" ht="39" customHeight="1" x14ac:dyDescent="0.2">
      <c r="A8" s="7" t="s">
        <v>28</v>
      </c>
      <c r="B8" s="9" t="s">
        <v>29</v>
      </c>
      <c r="C8" s="7" t="s">
        <v>25</v>
      </c>
      <c r="D8" s="7" t="s">
        <v>30</v>
      </c>
      <c r="E8" s="8" t="s">
        <v>27</v>
      </c>
      <c r="F8" s="9">
        <v>1000</v>
      </c>
      <c r="G8" s="10">
        <v>9.1300000000000008</v>
      </c>
      <c r="H8" s="35">
        <v>2.56</v>
      </c>
      <c r="I8" s="35">
        <v>8.58</v>
      </c>
      <c r="J8" s="10">
        <f t="shared" ref="J8:J43" si="0">I8+H8</f>
        <v>11.14</v>
      </c>
      <c r="K8" s="10">
        <f t="shared" ref="K8:K43" si="1">H8*F8</f>
        <v>2560</v>
      </c>
      <c r="L8" s="10">
        <f t="shared" ref="L8:L43" si="2">F8*I8</f>
        <v>8580</v>
      </c>
      <c r="M8" s="10">
        <f t="shared" ref="M8:M43" si="3">L8+K8</f>
        <v>11140</v>
      </c>
      <c r="N8" s="11">
        <f>M8/$M$68</f>
        <v>7.0745956414521249E-2</v>
      </c>
    </row>
    <row r="9" spans="1:14" ht="39" customHeight="1" x14ac:dyDescent="0.2">
      <c r="A9" s="7" t="s">
        <v>31</v>
      </c>
      <c r="B9" s="9" t="s">
        <v>32</v>
      </c>
      <c r="C9" s="7" t="s">
        <v>25</v>
      </c>
      <c r="D9" s="7" t="s">
        <v>33</v>
      </c>
      <c r="E9" s="8" t="s">
        <v>27</v>
      </c>
      <c r="F9" s="9">
        <v>300</v>
      </c>
      <c r="G9" s="10">
        <v>6.55</v>
      </c>
      <c r="H9" s="35">
        <v>1.96</v>
      </c>
      <c r="I9" s="35">
        <v>6.03</v>
      </c>
      <c r="J9" s="10">
        <f t="shared" si="0"/>
        <v>7.99</v>
      </c>
      <c r="K9" s="10">
        <f t="shared" si="1"/>
        <v>588</v>
      </c>
      <c r="L9" s="10">
        <f t="shared" si="2"/>
        <v>1809</v>
      </c>
      <c r="M9" s="10">
        <f t="shared" si="3"/>
        <v>2397</v>
      </c>
      <c r="N9" s="11">
        <f>M9/$M$68</f>
        <v>1.5222446815584151E-2</v>
      </c>
    </row>
    <row r="10" spans="1:14" ht="39" customHeight="1" x14ac:dyDescent="0.2">
      <c r="A10" s="7" t="s">
        <v>34</v>
      </c>
      <c r="B10" s="9" t="s">
        <v>35</v>
      </c>
      <c r="C10" s="7" t="s">
        <v>25</v>
      </c>
      <c r="D10" s="7" t="s">
        <v>36</v>
      </c>
      <c r="E10" s="8" t="s">
        <v>27</v>
      </c>
      <c r="F10" s="9">
        <v>700</v>
      </c>
      <c r="G10" s="10">
        <v>15.3</v>
      </c>
      <c r="H10" s="35">
        <v>4.33</v>
      </c>
      <c r="I10" s="35">
        <v>14.34</v>
      </c>
      <c r="J10" s="10">
        <f t="shared" si="0"/>
        <v>18.670000000000002</v>
      </c>
      <c r="K10" s="10">
        <f t="shared" si="1"/>
        <v>3031</v>
      </c>
      <c r="L10" s="10">
        <f t="shared" si="2"/>
        <v>10038</v>
      </c>
      <c r="M10" s="10">
        <f t="shared" si="3"/>
        <v>13069</v>
      </c>
      <c r="N10" s="11">
        <f>M10/$M$68</f>
        <v>8.299631098576106E-2</v>
      </c>
    </row>
    <row r="11" spans="1:14" ht="39" customHeight="1" x14ac:dyDescent="0.2">
      <c r="A11" s="7" t="s">
        <v>37</v>
      </c>
      <c r="B11" s="9" t="s">
        <v>38</v>
      </c>
      <c r="C11" s="7" t="s">
        <v>25</v>
      </c>
      <c r="D11" s="7" t="s">
        <v>39</v>
      </c>
      <c r="E11" s="8" t="s">
        <v>27</v>
      </c>
      <c r="F11" s="9">
        <v>300</v>
      </c>
      <c r="G11" s="10">
        <v>17.809999999999999</v>
      </c>
      <c r="H11" s="35">
        <v>7.51</v>
      </c>
      <c r="I11" s="35">
        <v>14.23</v>
      </c>
      <c r="J11" s="10">
        <f t="shared" si="0"/>
        <v>21.740000000000002</v>
      </c>
      <c r="K11" s="10">
        <f t="shared" si="1"/>
        <v>2253</v>
      </c>
      <c r="L11" s="10">
        <f t="shared" si="2"/>
        <v>4269</v>
      </c>
      <c r="M11" s="10">
        <f t="shared" si="3"/>
        <v>6522</v>
      </c>
      <c r="N11" s="11">
        <f>M11/$M$68</f>
        <v>4.1418772687208942E-2</v>
      </c>
    </row>
    <row r="12" spans="1:14" ht="26.1" customHeight="1" x14ac:dyDescent="0.2">
      <c r="A12" s="7" t="s">
        <v>40</v>
      </c>
      <c r="B12" s="9" t="s">
        <v>41</v>
      </c>
      <c r="C12" s="7" t="s">
        <v>25</v>
      </c>
      <c r="D12" s="7" t="s">
        <v>42</v>
      </c>
      <c r="E12" s="8" t="s">
        <v>27</v>
      </c>
      <c r="F12" s="9">
        <v>1000</v>
      </c>
      <c r="G12" s="10">
        <v>8.3800000000000008</v>
      </c>
      <c r="H12" s="35">
        <v>8.08</v>
      </c>
      <c r="I12" s="35">
        <v>2.15</v>
      </c>
      <c r="J12" s="10">
        <f t="shared" si="0"/>
        <v>10.23</v>
      </c>
      <c r="K12" s="10">
        <f t="shared" si="1"/>
        <v>8080</v>
      </c>
      <c r="L12" s="10">
        <f t="shared" si="2"/>
        <v>2150</v>
      </c>
      <c r="M12" s="10">
        <f t="shared" si="3"/>
        <v>10230</v>
      </c>
      <c r="N12" s="11">
        <f>M12/$M$68</f>
        <v>6.4966888161629488E-2</v>
      </c>
    </row>
    <row r="13" spans="1:14" ht="39" customHeight="1" x14ac:dyDescent="0.2">
      <c r="A13" s="7" t="s">
        <v>43</v>
      </c>
      <c r="B13" s="9" t="s">
        <v>44</v>
      </c>
      <c r="C13" s="7" t="s">
        <v>25</v>
      </c>
      <c r="D13" s="7" t="s">
        <v>45</v>
      </c>
      <c r="E13" s="8" t="s">
        <v>27</v>
      </c>
      <c r="F13" s="9">
        <v>1000</v>
      </c>
      <c r="G13" s="10">
        <v>15.85</v>
      </c>
      <c r="H13" s="35">
        <v>13.17</v>
      </c>
      <c r="I13" s="35">
        <v>6.17</v>
      </c>
      <c r="J13" s="10">
        <f t="shared" si="0"/>
        <v>19.34</v>
      </c>
      <c r="K13" s="10">
        <f t="shared" si="1"/>
        <v>13170</v>
      </c>
      <c r="L13" s="10">
        <f t="shared" si="2"/>
        <v>6170</v>
      </c>
      <c r="M13" s="10">
        <f t="shared" si="3"/>
        <v>19340</v>
      </c>
      <c r="N13" s="11">
        <f>M13/$M$68</f>
        <v>0.12282107693508447</v>
      </c>
    </row>
    <row r="14" spans="1:14" ht="39" customHeight="1" x14ac:dyDescent="0.2">
      <c r="A14" s="7" t="s">
        <v>46</v>
      </c>
      <c r="B14" s="9" t="s">
        <v>47</v>
      </c>
      <c r="C14" s="7" t="s">
        <v>25</v>
      </c>
      <c r="D14" s="7" t="s">
        <v>48</v>
      </c>
      <c r="E14" s="8" t="s">
        <v>49</v>
      </c>
      <c r="F14" s="9">
        <v>9</v>
      </c>
      <c r="G14" s="10">
        <v>39.44</v>
      </c>
      <c r="H14" s="35">
        <v>22.44</v>
      </c>
      <c r="I14" s="35">
        <v>25.7</v>
      </c>
      <c r="J14" s="10">
        <f t="shared" si="0"/>
        <v>48.14</v>
      </c>
      <c r="K14" s="10">
        <f t="shared" si="1"/>
        <v>201.96</v>
      </c>
      <c r="L14" s="10">
        <f t="shared" si="2"/>
        <v>231.29999999999998</v>
      </c>
      <c r="M14" s="10">
        <f t="shared" si="3"/>
        <v>433.26</v>
      </c>
      <c r="N14" s="11">
        <f>M14/$M$68</f>
        <v>2.7514715508218561E-3</v>
      </c>
    </row>
    <row r="15" spans="1:14" ht="39" customHeight="1" x14ac:dyDescent="0.2">
      <c r="A15" s="7" t="s">
        <v>50</v>
      </c>
      <c r="B15" s="9" t="s">
        <v>51</v>
      </c>
      <c r="C15" s="7" t="s">
        <v>25</v>
      </c>
      <c r="D15" s="7" t="s">
        <v>52</v>
      </c>
      <c r="E15" s="8" t="s">
        <v>49</v>
      </c>
      <c r="F15" s="9">
        <v>3</v>
      </c>
      <c r="G15" s="10">
        <v>63.96</v>
      </c>
      <c r="H15" s="35">
        <v>35.32</v>
      </c>
      <c r="I15" s="35">
        <v>42.76</v>
      </c>
      <c r="J15" s="10">
        <f t="shared" si="0"/>
        <v>78.08</v>
      </c>
      <c r="K15" s="10">
        <f t="shared" si="1"/>
        <v>105.96000000000001</v>
      </c>
      <c r="L15" s="10">
        <f t="shared" si="2"/>
        <v>128.28</v>
      </c>
      <c r="M15" s="10">
        <f t="shared" si="3"/>
        <v>234.24</v>
      </c>
      <c r="N15" s="11">
        <f>M15/$M$68</f>
        <v>1.4875702720410645E-3</v>
      </c>
    </row>
    <row r="16" spans="1:14" ht="39" customHeight="1" x14ac:dyDescent="0.2">
      <c r="A16" s="7" t="s">
        <v>53</v>
      </c>
      <c r="B16" s="9" t="s">
        <v>54</v>
      </c>
      <c r="C16" s="7" t="s">
        <v>25</v>
      </c>
      <c r="D16" s="7" t="s">
        <v>55</v>
      </c>
      <c r="E16" s="8" t="s">
        <v>49</v>
      </c>
      <c r="F16" s="9">
        <v>4</v>
      </c>
      <c r="G16" s="10">
        <v>31.49</v>
      </c>
      <c r="H16" s="35">
        <v>18.149999999999999</v>
      </c>
      <c r="I16" s="35">
        <v>20.29</v>
      </c>
      <c r="J16" s="10">
        <f t="shared" si="0"/>
        <v>38.44</v>
      </c>
      <c r="K16" s="10">
        <f t="shared" si="1"/>
        <v>72.599999999999994</v>
      </c>
      <c r="L16" s="10">
        <f t="shared" si="2"/>
        <v>81.16</v>
      </c>
      <c r="M16" s="10">
        <f t="shared" si="3"/>
        <v>153.76</v>
      </c>
      <c r="N16" s="11">
        <f>M16/$M$68</f>
        <v>9.7647201600509757E-4</v>
      </c>
    </row>
    <row r="17" spans="1:14" ht="39" customHeight="1" x14ac:dyDescent="0.2">
      <c r="A17" s="7" t="s">
        <v>56</v>
      </c>
      <c r="B17" s="9" t="s">
        <v>57</v>
      </c>
      <c r="C17" s="7" t="s">
        <v>25</v>
      </c>
      <c r="D17" s="7" t="s">
        <v>58</v>
      </c>
      <c r="E17" s="8" t="s">
        <v>49</v>
      </c>
      <c r="F17" s="9">
        <v>2</v>
      </c>
      <c r="G17" s="10">
        <v>53.55</v>
      </c>
      <c r="H17" s="35">
        <v>30.97</v>
      </c>
      <c r="I17" s="35">
        <v>34.4</v>
      </c>
      <c r="J17" s="10">
        <f t="shared" si="0"/>
        <v>65.37</v>
      </c>
      <c r="K17" s="10">
        <f t="shared" si="1"/>
        <v>61.94</v>
      </c>
      <c r="L17" s="10">
        <f t="shared" si="2"/>
        <v>68.8</v>
      </c>
      <c r="M17" s="10">
        <f t="shared" si="3"/>
        <v>130.74</v>
      </c>
      <c r="N17" s="11">
        <f>M17/$M$68</f>
        <v>8.3028064108029711E-4</v>
      </c>
    </row>
    <row r="18" spans="1:14" ht="39" customHeight="1" x14ac:dyDescent="0.2">
      <c r="A18" s="7" t="s">
        <v>59</v>
      </c>
      <c r="B18" s="9" t="s">
        <v>60</v>
      </c>
      <c r="C18" s="7" t="s">
        <v>25</v>
      </c>
      <c r="D18" s="7" t="s">
        <v>61</v>
      </c>
      <c r="E18" s="8" t="s">
        <v>49</v>
      </c>
      <c r="F18" s="9">
        <v>40</v>
      </c>
      <c r="G18" s="10">
        <v>18.600000000000001</v>
      </c>
      <c r="H18" s="35">
        <v>14.83</v>
      </c>
      <c r="I18" s="35">
        <v>7.87</v>
      </c>
      <c r="J18" s="10">
        <f t="shared" si="0"/>
        <v>22.7</v>
      </c>
      <c r="K18" s="10">
        <f t="shared" si="1"/>
        <v>593.20000000000005</v>
      </c>
      <c r="L18" s="10">
        <f t="shared" si="2"/>
        <v>314.8</v>
      </c>
      <c r="M18" s="10">
        <f t="shared" si="3"/>
        <v>908</v>
      </c>
      <c r="N18" s="11">
        <f>M18/$M$68</f>
        <v>5.7663670039843178E-3</v>
      </c>
    </row>
    <row r="19" spans="1:14" ht="26.1" customHeight="1" x14ac:dyDescent="0.2">
      <c r="A19" s="7" t="s">
        <v>62</v>
      </c>
      <c r="B19" s="9" t="s">
        <v>63</v>
      </c>
      <c r="C19" s="7" t="s">
        <v>25</v>
      </c>
      <c r="D19" s="7" t="s">
        <v>64</v>
      </c>
      <c r="E19" s="8" t="s">
        <v>49</v>
      </c>
      <c r="F19" s="9">
        <v>40</v>
      </c>
      <c r="G19" s="10">
        <v>5.55</v>
      </c>
      <c r="H19" s="35">
        <v>5.35</v>
      </c>
      <c r="I19" s="35">
        <v>1.42</v>
      </c>
      <c r="J19" s="10">
        <f t="shared" si="0"/>
        <v>6.77</v>
      </c>
      <c r="K19" s="10">
        <f t="shared" si="1"/>
        <v>214</v>
      </c>
      <c r="L19" s="10">
        <f t="shared" si="2"/>
        <v>56.8</v>
      </c>
      <c r="M19" s="10">
        <f t="shared" si="3"/>
        <v>270.8</v>
      </c>
      <c r="N19" s="11">
        <f>M19/$M$68</f>
        <v>1.7197491020693317E-3</v>
      </c>
    </row>
    <row r="20" spans="1:14" ht="26.1" customHeight="1" x14ac:dyDescent="0.2">
      <c r="A20" s="12" t="s">
        <v>65</v>
      </c>
      <c r="B20" s="14" t="s">
        <v>66</v>
      </c>
      <c r="C20" s="12" t="s">
        <v>25</v>
      </c>
      <c r="D20" s="12" t="s">
        <v>67</v>
      </c>
      <c r="E20" s="13" t="s">
        <v>27</v>
      </c>
      <c r="F20" s="14">
        <v>300</v>
      </c>
      <c r="G20" s="15">
        <v>1.05</v>
      </c>
      <c r="H20" s="36">
        <v>0</v>
      </c>
      <c r="I20" s="36">
        <v>1.28</v>
      </c>
      <c r="J20" s="15">
        <f t="shared" si="0"/>
        <v>1.28</v>
      </c>
      <c r="K20" s="15">
        <f t="shared" si="1"/>
        <v>0</v>
      </c>
      <c r="L20" s="15">
        <f t="shared" si="2"/>
        <v>384</v>
      </c>
      <c r="M20" s="15">
        <f t="shared" si="3"/>
        <v>384</v>
      </c>
      <c r="N20" s="16">
        <f>M20/$M$68</f>
        <v>2.4386397902312531E-3</v>
      </c>
    </row>
    <row r="21" spans="1:14" ht="26.1" customHeight="1" x14ac:dyDescent="0.2">
      <c r="A21" s="12" t="s">
        <v>68</v>
      </c>
      <c r="B21" s="14" t="s">
        <v>69</v>
      </c>
      <c r="C21" s="12" t="s">
        <v>25</v>
      </c>
      <c r="D21" s="12" t="s">
        <v>70</v>
      </c>
      <c r="E21" s="13" t="s">
        <v>49</v>
      </c>
      <c r="F21" s="14">
        <v>7</v>
      </c>
      <c r="G21" s="15">
        <v>7.73</v>
      </c>
      <c r="H21" s="36">
        <v>0</v>
      </c>
      <c r="I21" s="36">
        <v>9.43</v>
      </c>
      <c r="J21" s="15">
        <f t="shared" si="0"/>
        <v>9.43</v>
      </c>
      <c r="K21" s="15">
        <f t="shared" si="1"/>
        <v>0</v>
      </c>
      <c r="L21" s="15">
        <f t="shared" si="2"/>
        <v>66.009999999999991</v>
      </c>
      <c r="M21" s="15">
        <f t="shared" si="3"/>
        <v>66.009999999999991</v>
      </c>
      <c r="N21" s="16">
        <f>M21/$M$68</f>
        <v>4.192047201905339E-4</v>
      </c>
    </row>
    <row r="22" spans="1:14" ht="39" customHeight="1" x14ac:dyDescent="0.2">
      <c r="A22" s="7" t="s">
        <v>71</v>
      </c>
      <c r="B22" s="9" t="s">
        <v>72</v>
      </c>
      <c r="C22" s="7" t="s">
        <v>25</v>
      </c>
      <c r="D22" s="7" t="s">
        <v>73</v>
      </c>
      <c r="E22" s="8" t="s">
        <v>27</v>
      </c>
      <c r="F22" s="9">
        <v>210</v>
      </c>
      <c r="G22" s="10">
        <v>20.48</v>
      </c>
      <c r="H22" s="35">
        <v>9.93</v>
      </c>
      <c r="I22" s="35">
        <v>15.07</v>
      </c>
      <c r="J22" s="10">
        <f t="shared" si="0"/>
        <v>25</v>
      </c>
      <c r="K22" s="10">
        <f t="shared" si="1"/>
        <v>2085.2999999999997</v>
      </c>
      <c r="L22" s="10">
        <f t="shared" si="2"/>
        <v>3164.7000000000003</v>
      </c>
      <c r="M22" s="10">
        <f t="shared" si="3"/>
        <v>5250</v>
      </c>
      <c r="N22" s="11">
        <f>M22/$M$68</f>
        <v>3.3340778382067913E-2</v>
      </c>
    </row>
    <row r="23" spans="1:14" ht="26.1" customHeight="1" x14ac:dyDescent="0.2">
      <c r="A23" s="7" t="s">
        <v>74</v>
      </c>
      <c r="B23" s="9" t="s">
        <v>75</v>
      </c>
      <c r="C23" s="7" t="s">
        <v>25</v>
      </c>
      <c r="D23" s="7" t="s">
        <v>76</v>
      </c>
      <c r="E23" s="8" t="s">
        <v>49</v>
      </c>
      <c r="F23" s="9">
        <v>15</v>
      </c>
      <c r="G23" s="10">
        <v>52.82</v>
      </c>
      <c r="H23" s="35">
        <v>26.52</v>
      </c>
      <c r="I23" s="35">
        <v>37.96</v>
      </c>
      <c r="J23" s="10">
        <f t="shared" si="0"/>
        <v>64.48</v>
      </c>
      <c r="K23" s="10">
        <f t="shared" si="1"/>
        <v>397.8</v>
      </c>
      <c r="L23" s="10">
        <f t="shared" si="2"/>
        <v>569.4</v>
      </c>
      <c r="M23" s="10">
        <f t="shared" si="3"/>
        <v>967.2</v>
      </c>
      <c r="N23" s="11">
        <f>M23/$M$68</f>
        <v>6.1423239716449692E-3</v>
      </c>
    </row>
    <row r="24" spans="1:14" ht="51.95" customHeight="1" x14ac:dyDescent="0.2">
      <c r="A24" s="7" t="s">
        <v>77</v>
      </c>
      <c r="B24" s="9" t="s">
        <v>78</v>
      </c>
      <c r="C24" s="7" t="s">
        <v>25</v>
      </c>
      <c r="D24" s="7" t="s">
        <v>79</v>
      </c>
      <c r="E24" s="8" t="s">
        <v>27</v>
      </c>
      <c r="F24" s="9">
        <v>210</v>
      </c>
      <c r="G24" s="10">
        <v>18.34</v>
      </c>
      <c r="H24" s="35">
        <v>10.58</v>
      </c>
      <c r="I24" s="35">
        <v>11.8</v>
      </c>
      <c r="J24" s="10">
        <f t="shared" si="0"/>
        <v>22.380000000000003</v>
      </c>
      <c r="K24" s="10">
        <f t="shared" si="1"/>
        <v>2221.8000000000002</v>
      </c>
      <c r="L24" s="10">
        <f t="shared" si="2"/>
        <v>2478</v>
      </c>
      <c r="M24" s="10">
        <f t="shared" si="3"/>
        <v>4699.8</v>
      </c>
      <c r="N24" s="11">
        <f>M24/$M$68</f>
        <v>2.98466648076272E-2</v>
      </c>
    </row>
    <row r="25" spans="1:14" ht="26.1" customHeight="1" x14ac:dyDescent="0.2">
      <c r="A25" s="7" t="s">
        <v>80</v>
      </c>
      <c r="B25" s="9" t="s">
        <v>81</v>
      </c>
      <c r="C25" s="7" t="s">
        <v>25</v>
      </c>
      <c r="D25" s="7" t="s">
        <v>82</v>
      </c>
      <c r="E25" s="8" t="s">
        <v>49</v>
      </c>
      <c r="F25" s="9">
        <v>6</v>
      </c>
      <c r="G25" s="10">
        <v>11.56</v>
      </c>
      <c r="H25" s="35">
        <v>2.39</v>
      </c>
      <c r="I25" s="35">
        <v>11.72</v>
      </c>
      <c r="J25" s="10">
        <f t="shared" si="0"/>
        <v>14.110000000000001</v>
      </c>
      <c r="K25" s="10">
        <f t="shared" si="1"/>
        <v>14.34</v>
      </c>
      <c r="L25" s="10">
        <f t="shared" si="2"/>
        <v>70.320000000000007</v>
      </c>
      <c r="M25" s="10">
        <f t="shared" si="3"/>
        <v>84.660000000000011</v>
      </c>
      <c r="N25" s="11">
        <f>M25/$M$68</f>
        <v>5.3764386625254667E-4</v>
      </c>
    </row>
    <row r="26" spans="1:14" ht="26.1" customHeight="1" x14ac:dyDescent="0.2">
      <c r="A26" s="7" t="s">
        <v>83</v>
      </c>
      <c r="B26" s="9" t="s">
        <v>84</v>
      </c>
      <c r="C26" s="7" t="s">
        <v>25</v>
      </c>
      <c r="D26" s="7" t="s">
        <v>85</v>
      </c>
      <c r="E26" s="8" t="s">
        <v>49</v>
      </c>
      <c r="F26" s="9">
        <v>1</v>
      </c>
      <c r="G26" s="10">
        <v>12.9</v>
      </c>
      <c r="H26" s="35">
        <v>3.34</v>
      </c>
      <c r="I26" s="35">
        <v>12.4</v>
      </c>
      <c r="J26" s="10">
        <f t="shared" si="0"/>
        <v>15.74</v>
      </c>
      <c r="K26" s="10">
        <f t="shared" si="1"/>
        <v>3.34</v>
      </c>
      <c r="L26" s="10">
        <f t="shared" si="2"/>
        <v>12.4</v>
      </c>
      <c r="M26" s="10">
        <f t="shared" si="3"/>
        <v>15.74</v>
      </c>
      <c r="N26" s="11">
        <f>M26/$M$68</f>
        <v>9.9958828901666483E-5</v>
      </c>
    </row>
    <row r="27" spans="1:14" ht="26.1" customHeight="1" x14ac:dyDescent="0.2">
      <c r="A27" s="7" t="s">
        <v>86</v>
      </c>
      <c r="B27" s="9" t="s">
        <v>87</v>
      </c>
      <c r="C27" s="7" t="s">
        <v>25</v>
      </c>
      <c r="D27" s="7" t="s">
        <v>88</v>
      </c>
      <c r="E27" s="8" t="s">
        <v>49</v>
      </c>
      <c r="F27" s="9">
        <v>6</v>
      </c>
      <c r="G27" s="10">
        <v>20.82</v>
      </c>
      <c r="H27" s="35">
        <v>6.82</v>
      </c>
      <c r="I27" s="35">
        <v>18.59</v>
      </c>
      <c r="J27" s="10">
        <f t="shared" si="0"/>
        <v>25.41</v>
      </c>
      <c r="K27" s="10">
        <f t="shared" si="1"/>
        <v>40.92</v>
      </c>
      <c r="L27" s="10">
        <f t="shared" si="2"/>
        <v>111.53999999999999</v>
      </c>
      <c r="M27" s="10">
        <f t="shared" si="3"/>
        <v>152.45999999999998</v>
      </c>
      <c r="N27" s="11">
        <f>M27/$M$68</f>
        <v>9.6821620421525217E-4</v>
      </c>
    </row>
    <row r="28" spans="1:14" ht="51.95" customHeight="1" x14ac:dyDescent="0.2">
      <c r="A28" s="7" t="s">
        <v>89</v>
      </c>
      <c r="B28" s="9" t="s">
        <v>90</v>
      </c>
      <c r="C28" s="7" t="s">
        <v>25</v>
      </c>
      <c r="D28" s="7" t="s">
        <v>91</v>
      </c>
      <c r="E28" s="8" t="s">
        <v>49</v>
      </c>
      <c r="F28" s="9">
        <v>1</v>
      </c>
      <c r="G28" s="10">
        <v>557.98</v>
      </c>
      <c r="H28" s="35">
        <v>29.97</v>
      </c>
      <c r="I28" s="35">
        <v>651.21</v>
      </c>
      <c r="J28" s="10">
        <f t="shared" si="0"/>
        <v>681.18000000000006</v>
      </c>
      <c r="K28" s="10">
        <f t="shared" si="1"/>
        <v>29.97</v>
      </c>
      <c r="L28" s="10">
        <f t="shared" si="2"/>
        <v>651.21</v>
      </c>
      <c r="M28" s="10">
        <f t="shared" si="3"/>
        <v>681.18000000000006</v>
      </c>
      <c r="N28" s="11">
        <f>M28/$M$68</f>
        <v>4.3259183653899099E-3</v>
      </c>
    </row>
    <row r="29" spans="1:14" ht="39" customHeight="1" x14ac:dyDescent="0.2">
      <c r="A29" s="7" t="s">
        <v>92</v>
      </c>
      <c r="B29" s="9" t="s">
        <v>93</v>
      </c>
      <c r="C29" s="7" t="s">
        <v>25</v>
      </c>
      <c r="D29" s="7" t="s">
        <v>94</v>
      </c>
      <c r="E29" s="8" t="s">
        <v>49</v>
      </c>
      <c r="F29" s="9">
        <v>1</v>
      </c>
      <c r="G29" s="10">
        <v>119.64</v>
      </c>
      <c r="H29" s="35">
        <v>20.68</v>
      </c>
      <c r="I29" s="35">
        <v>125.37</v>
      </c>
      <c r="J29" s="10">
        <f t="shared" si="0"/>
        <v>146.05000000000001</v>
      </c>
      <c r="K29" s="10">
        <f t="shared" si="1"/>
        <v>20.68</v>
      </c>
      <c r="L29" s="10">
        <f t="shared" si="2"/>
        <v>125.37</v>
      </c>
      <c r="M29" s="10">
        <f t="shared" si="3"/>
        <v>146.05000000000001</v>
      </c>
      <c r="N29" s="11">
        <f>M29/$M$68</f>
        <v>9.275087014668609E-4</v>
      </c>
    </row>
    <row r="30" spans="1:14" ht="39" customHeight="1" x14ac:dyDescent="0.2">
      <c r="A30" s="7" t="s">
        <v>95</v>
      </c>
      <c r="B30" s="9" t="s">
        <v>96</v>
      </c>
      <c r="C30" s="7" t="s">
        <v>25</v>
      </c>
      <c r="D30" s="7" t="s">
        <v>97</v>
      </c>
      <c r="E30" s="8" t="s">
        <v>49</v>
      </c>
      <c r="F30" s="9">
        <v>15</v>
      </c>
      <c r="G30" s="10">
        <v>21.89</v>
      </c>
      <c r="H30" s="35">
        <v>16.559999999999999</v>
      </c>
      <c r="I30" s="35">
        <v>10.16</v>
      </c>
      <c r="J30" s="10">
        <f t="shared" si="0"/>
        <v>26.72</v>
      </c>
      <c r="K30" s="10">
        <f t="shared" si="1"/>
        <v>248.39999999999998</v>
      </c>
      <c r="L30" s="10">
        <f t="shared" si="2"/>
        <v>152.4</v>
      </c>
      <c r="M30" s="10">
        <f t="shared" si="3"/>
        <v>400.79999999999995</v>
      </c>
      <c r="N30" s="11">
        <f>M30/$M$68</f>
        <v>2.5453302810538704E-3</v>
      </c>
    </row>
    <row r="31" spans="1:14" ht="39" customHeight="1" x14ac:dyDescent="0.2">
      <c r="A31" s="7" t="s">
        <v>98</v>
      </c>
      <c r="B31" s="9" t="s">
        <v>99</v>
      </c>
      <c r="C31" s="7" t="s">
        <v>25</v>
      </c>
      <c r="D31" s="7" t="s">
        <v>100</v>
      </c>
      <c r="E31" s="8" t="s">
        <v>49</v>
      </c>
      <c r="F31" s="9">
        <v>7</v>
      </c>
      <c r="G31" s="10">
        <v>14.89</v>
      </c>
      <c r="H31" s="35">
        <v>9.8800000000000008</v>
      </c>
      <c r="I31" s="35">
        <v>8.2899999999999991</v>
      </c>
      <c r="J31" s="10">
        <f t="shared" si="0"/>
        <v>18.170000000000002</v>
      </c>
      <c r="K31" s="10">
        <f t="shared" si="1"/>
        <v>69.160000000000011</v>
      </c>
      <c r="L31" s="10">
        <f t="shared" si="2"/>
        <v>58.029999999999994</v>
      </c>
      <c r="M31" s="10">
        <f t="shared" si="3"/>
        <v>127.19</v>
      </c>
      <c r="N31" s="11">
        <f>M31/$M$68</f>
        <v>8.0773592426956536E-4</v>
      </c>
    </row>
    <row r="32" spans="1:14" ht="39" customHeight="1" x14ac:dyDescent="0.2">
      <c r="A32" s="7" t="s">
        <v>101</v>
      </c>
      <c r="B32" s="9" t="s">
        <v>102</v>
      </c>
      <c r="C32" s="7" t="s">
        <v>25</v>
      </c>
      <c r="D32" s="7" t="s">
        <v>103</v>
      </c>
      <c r="E32" s="8" t="s">
        <v>27</v>
      </c>
      <c r="F32" s="9">
        <v>60</v>
      </c>
      <c r="G32" s="10">
        <v>23.36</v>
      </c>
      <c r="H32" s="35">
        <v>0.57999999999999996</v>
      </c>
      <c r="I32" s="35">
        <v>27.93</v>
      </c>
      <c r="J32" s="10">
        <f t="shared" si="0"/>
        <v>28.509999999999998</v>
      </c>
      <c r="K32" s="10">
        <f t="shared" si="1"/>
        <v>34.799999999999997</v>
      </c>
      <c r="L32" s="10">
        <f t="shared" si="2"/>
        <v>1675.8</v>
      </c>
      <c r="M32" s="10">
        <f t="shared" si="3"/>
        <v>1710.6</v>
      </c>
      <c r="N32" s="11">
        <f>M32/$M$68</f>
        <v>1.0863378190545786E-2</v>
      </c>
    </row>
    <row r="33" spans="1:14" ht="39" customHeight="1" x14ac:dyDescent="0.2">
      <c r="A33" s="7" t="s">
        <v>104</v>
      </c>
      <c r="B33" s="9" t="s">
        <v>105</v>
      </c>
      <c r="C33" s="7" t="s">
        <v>25</v>
      </c>
      <c r="D33" s="7" t="s">
        <v>106</v>
      </c>
      <c r="E33" s="8" t="s">
        <v>27</v>
      </c>
      <c r="F33" s="9">
        <v>50</v>
      </c>
      <c r="G33" s="10">
        <v>15.21</v>
      </c>
      <c r="H33" s="35">
        <v>0.64</v>
      </c>
      <c r="I33" s="35">
        <v>17.920000000000002</v>
      </c>
      <c r="J33" s="10">
        <f t="shared" si="0"/>
        <v>18.560000000000002</v>
      </c>
      <c r="K33" s="10">
        <f t="shared" si="1"/>
        <v>32</v>
      </c>
      <c r="L33" s="10">
        <f t="shared" si="2"/>
        <v>896.00000000000011</v>
      </c>
      <c r="M33" s="10">
        <f t="shared" si="3"/>
        <v>928.00000000000011</v>
      </c>
      <c r="N33" s="11">
        <f>M33/$M$68</f>
        <v>5.8933794930588626E-3</v>
      </c>
    </row>
    <row r="34" spans="1:14" ht="39" customHeight="1" x14ac:dyDescent="0.2">
      <c r="A34" s="7" t="s">
        <v>107</v>
      </c>
      <c r="B34" s="9" t="s">
        <v>108</v>
      </c>
      <c r="C34" s="7" t="s">
        <v>25</v>
      </c>
      <c r="D34" s="7" t="s">
        <v>109</v>
      </c>
      <c r="E34" s="8" t="s">
        <v>49</v>
      </c>
      <c r="F34" s="9">
        <v>80</v>
      </c>
      <c r="G34" s="10">
        <v>13.42</v>
      </c>
      <c r="H34" s="35">
        <v>11.05</v>
      </c>
      <c r="I34" s="35">
        <v>5.33</v>
      </c>
      <c r="J34" s="10">
        <f t="shared" si="0"/>
        <v>16.380000000000003</v>
      </c>
      <c r="K34" s="10">
        <f t="shared" si="1"/>
        <v>884</v>
      </c>
      <c r="L34" s="10">
        <f t="shared" si="2"/>
        <v>426.4</v>
      </c>
      <c r="M34" s="10">
        <f t="shared" si="3"/>
        <v>1310.4000000000001</v>
      </c>
      <c r="N34" s="11">
        <f>M34/$M$68</f>
        <v>8.321858284164152E-3</v>
      </c>
    </row>
    <row r="35" spans="1:14" ht="26.1" customHeight="1" x14ac:dyDescent="0.2">
      <c r="A35" s="7" t="s">
        <v>110</v>
      </c>
      <c r="B35" s="9" t="s">
        <v>111</v>
      </c>
      <c r="C35" s="7" t="s">
        <v>25</v>
      </c>
      <c r="D35" s="7" t="s">
        <v>112</v>
      </c>
      <c r="E35" s="8" t="s">
        <v>49</v>
      </c>
      <c r="F35" s="9">
        <v>26</v>
      </c>
      <c r="G35" s="10">
        <v>18.39</v>
      </c>
      <c r="H35" s="35">
        <v>11.2</v>
      </c>
      <c r="I35" s="35">
        <v>11.25</v>
      </c>
      <c r="J35" s="10">
        <f t="shared" si="0"/>
        <v>22.45</v>
      </c>
      <c r="K35" s="10">
        <f t="shared" si="1"/>
        <v>291.2</v>
      </c>
      <c r="L35" s="10">
        <f t="shared" si="2"/>
        <v>292.5</v>
      </c>
      <c r="M35" s="10">
        <f t="shared" si="3"/>
        <v>583.70000000000005</v>
      </c>
      <c r="N35" s="11">
        <f>M35/$M$68</f>
        <v>3.7068594936405797E-3</v>
      </c>
    </row>
    <row r="36" spans="1:14" ht="39" customHeight="1" x14ac:dyDescent="0.2">
      <c r="A36" s="12" t="s">
        <v>113</v>
      </c>
      <c r="B36" s="14" t="s">
        <v>114</v>
      </c>
      <c r="C36" s="12" t="s">
        <v>25</v>
      </c>
      <c r="D36" s="12" t="s">
        <v>115</v>
      </c>
      <c r="E36" s="13" t="s">
        <v>49</v>
      </c>
      <c r="F36" s="14">
        <v>5000</v>
      </c>
      <c r="G36" s="15">
        <v>0.47</v>
      </c>
      <c r="H36" s="36">
        <v>0</v>
      </c>
      <c r="I36" s="36">
        <v>0.56999999999999995</v>
      </c>
      <c r="J36" s="15">
        <f t="shared" si="0"/>
        <v>0.56999999999999995</v>
      </c>
      <c r="K36" s="15">
        <f t="shared" si="1"/>
        <v>0</v>
      </c>
      <c r="L36" s="15">
        <f t="shared" si="2"/>
        <v>2849.9999999999995</v>
      </c>
      <c r="M36" s="15">
        <f t="shared" si="3"/>
        <v>2849.9999999999995</v>
      </c>
      <c r="N36" s="16">
        <f>M36/$M$68</f>
        <v>1.809927969312258E-2</v>
      </c>
    </row>
    <row r="37" spans="1:14" ht="39" customHeight="1" x14ac:dyDescent="0.2">
      <c r="A37" s="7" t="s">
        <v>116</v>
      </c>
      <c r="B37" s="9" t="s">
        <v>117</v>
      </c>
      <c r="C37" s="7" t="s">
        <v>25</v>
      </c>
      <c r="D37" s="7" t="s">
        <v>118</v>
      </c>
      <c r="E37" s="8" t="s">
        <v>49</v>
      </c>
      <c r="F37" s="9">
        <v>6</v>
      </c>
      <c r="G37" s="10">
        <v>49.74</v>
      </c>
      <c r="H37" s="35">
        <v>32.229999999999997</v>
      </c>
      <c r="I37" s="35">
        <v>28.49</v>
      </c>
      <c r="J37" s="10">
        <f t="shared" si="0"/>
        <v>60.72</v>
      </c>
      <c r="K37" s="10">
        <f t="shared" si="1"/>
        <v>193.38</v>
      </c>
      <c r="L37" s="10">
        <f t="shared" si="2"/>
        <v>170.94</v>
      </c>
      <c r="M37" s="10">
        <f t="shared" si="3"/>
        <v>364.32</v>
      </c>
      <c r="N37" s="11">
        <f>M37/$M$68</f>
        <v>2.3136595009819014E-3</v>
      </c>
    </row>
    <row r="38" spans="1:14" ht="26.1" customHeight="1" x14ac:dyDescent="0.2">
      <c r="A38" s="12" t="s">
        <v>119</v>
      </c>
      <c r="B38" s="14" t="s">
        <v>120</v>
      </c>
      <c r="C38" s="12" t="s">
        <v>121</v>
      </c>
      <c r="D38" s="12" t="s">
        <v>122</v>
      </c>
      <c r="E38" s="13" t="s">
        <v>123</v>
      </c>
      <c r="F38" s="14">
        <v>6</v>
      </c>
      <c r="G38" s="15">
        <v>274.99</v>
      </c>
      <c r="H38" s="36">
        <v>0</v>
      </c>
      <c r="I38" s="36">
        <v>335.7</v>
      </c>
      <c r="J38" s="15">
        <f t="shared" si="0"/>
        <v>335.7</v>
      </c>
      <c r="K38" s="15">
        <f t="shared" si="1"/>
        <v>0</v>
      </c>
      <c r="L38" s="15">
        <f t="shared" si="2"/>
        <v>2014.1999999999998</v>
      </c>
      <c r="M38" s="15">
        <f t="shared" si="3"/>
        <v>2014.1999999999998</v>
      </c>
      <c r="N38" s="16">
        <f>M38/$M$68</f>
        <v>1.279142777469737E-2</v>
      </c>
    </row>
    <row r="39" spans="1:14" ht="24" customHeight="1" x14ac:dyDescent="0.2">
      <c r="A39" s="7" t="s">
        <v>124</v>
      </c>
      <c r="B39" s="9" t="s">
        <v>125</v>
      </c>
      <c r="C39" s="7" t="s">
        <v>25</v>
      </c>
      <c r="D39" s="7" t="s">
        <v>126</v>
      </c>
      <c r="E39" s="8" t="s">
        <v>127</v>
      </c>
      <c r="F39" s="9">
        <v>1</v>
      </c>
      <c r="G39" s="10">
        <v>5113.3900000000003</v>
      </c>
      <c r="H39" s="35">
        <v>4899.67</v>
      </c>
      <c r="I39" s="35">
        <v>1342.75</v>
      </c>
      <c r="J39" s="10">
        <f t="shared" si="0"/>
        <v>6242.42</v>
      </c>
      <c r="K39" s="10">
        <f t="shared" si="1"/>
        <v>4899.67</v>
      </c>
      <c r="L39" s="10">
        <f t="shared" si="2"/>
        <v>1342.75</v>
      </c>
      <c r="M39" s="10">
        <f t="shared" si="3"/>
        <v>6242.42</v>
      </c>
      <c r="N39" s="11">
        <f>M39/$M$68</f>
        <v>3.9643265102435883E-2</v>
      </c>
    </row>
    <row r="40" spans="1:14" ht="26.1" customHeight="1" x14ac:dyDescent="0.2">
      <c r="A40" s="7" t="s">
        <v>128</v>
      </c>
      <c r="B40" s="9" t="s">
        <v>129</v>
      </c>
      <c r="C40" s="7" t="s">
        <v>25</v>
      </c>
      <c r="D40" s="7" t="s">
        <v>130</v>
      </c>
      <c r="E40" s="8" t="s">
        <v>131</v>
      </c>
      <c r="F40" s="9">
        <v>150</v>
      </c>
      <c r="G40" s="10">
        <v>24.11</v>
      </c>
      <c r="H40" s="35">
        <v>22.29</v>
      </c>
      <c r="I40" s="35">
        <v>7.14</v>
      </c>
      <c r="J40" s="10">
        <f t="shared" si="0"/>
        <v>29.43</v>
      </c>
      <c r="K40" s="10">
        <f t="shared" si="1"/>
        <v>3343.5</v>
      </c>
      <c r="L40" s="10">
        <f t="shared" si="2"/>
        <v>1071</v>
      </c>
      <c r="M40" s="10">
        <f t="shared" si="3"/>
        <v>4414.5</v>
      </c>
      <c r="N40" s="11">
        <f>M40/$M$68</f>
        <v>2.8034831650978823E-2</v>
      </c>
    </row>
    <row r="41" spans="1:14" ht="26.1" customHeight="1" x14ac:dyDescent="0.2">
      <c r="A41" s="7" t="s">
        <v>132</v>
      </c>
      <c r="B41" s="9" t="s">
        <v>133</v>
      </c>
      <c r="C41" s="7" t="s">
        <v>25</v>
      </c>
      <c r="D41" s="7" t="s">
        <v>134</v>
      </c>
      <c r="E41" s="8" t="s">
        <v>27</v>
      </c>
      <c r="F41" s="9">
        <v>500</v>
      </c>
      <c r="G41" s="10">
        <v>0.74</v>
      </c>
      <c r="H41" s="35">
        <v>0.68</v>
      </c>
      <c r="I41" s="35">
        <v>0.22</v>
      </c>
      <c r="J41" s="10">
        <f t="shared" si="0"/>
        <v>0.9</v>
      </c>
      <c r="K41" s="10">
        <f t="shared" si="1"/>
        <v>340</v>
      </c>
      <c r="L41" s="10">
        <f t="shared" si="2"/>
        <v>110</v>
      </c>
      <c r="M41" s="10">
        <f t="shared" si="3"/>
        <v>450</v>
      </c>
      <c r="N41" s="11">
        <f>M41/$M$68</f>
        <v>2.8577810041772499E-3</v>
      </c>
    </row>
    <row r="42" spans="1:14" ht="26.1" customHeight="1" x14ac:dyDescent="0.2">
      <c r="A42" s="7" t="s">
        <v>135</v>
      </c>
      <c r="B42" s="9" t="s">
        <v>136</v>
      </c>
      <c r="C42" s="7" t="s">
        <v>25</v>
      </c>
      <c r="D42" s="7" t="s">
        <v>137</v>
      </c>
      <c r="E42" s="8" t="s">
        <v>49</v>
      </c>
      <c r="F42" s="9">
        <v>200</v>
      </c>
      <c r="G42" s="10">
        <v>1.65</v>
      </c>
      <c r="H42" s="35">
        <v>1.55</v>
      </c>
      <c r="I42" s="35">
        <v>0.46</v>
      </c>
      <c r="J42" s="10">
        <f t="shared" si="0"/>
        <v>2.0100000000000002</v>
      </c>
      <c r="K42" s="10">
        <f t="shared" si="1"/>
        <v>310</v>
      </c>
      <c r="L42" s="10">
        <f t="shared" si="2"/>
        <v>92</v>
      </c>
      <c r="M42" s="10">
        <f t="shared" si="3"/>
        <v>402</v>
      </c>
      <c r="N42" s="11">
        <f>M42/$M$68</f>
        <v>2.5529510303983435E-3</v>
      </c>
    </row>
    <row r="43" spans="1:14" ht="26.1" customHeight="1" x14ac:dyDescent="0.2">
      <c r="A43" s="12" t="s">
        <v>138</v>
      </c>
      <c r="B43" s="14" t="s">
        <v>139</v>
      </c>
      <c r="C43" s="12" t="s">
        <v>121</v>
      </c>
      <c r="D43" s="12" t="s">
        <v>140</v>
      </c>
      <c r="E43" s="13" t="s">
        <v>123</v>
      </c>
      <c r="F43" s="14">
        <v>4</v>
      </c>
      <c r="G43" s="15">
        <v>614.1</v>
      </c>
      <c r="H43" s="36">
        <v>0</v>
      </c>
      <c r="I43" s="36">
        <v>749.69</v>
      </c>
      <c r="J43" s="15">
        <f t="shared" si="0"/>
        <v>749.69</v>
      </c>
      <c r="K43" s="15">
        <f t="shared" si="1"/>
        <v>0</v>
      </c>
      <c r="L43" s="15">
        <f t="shared" si="2"/>
        <v>2998.76</v>
      </c>
      <c r="M43" s="15">
        <f t="shared" si="3"/>
        <v>2998.76</v>
      </c>
      <c r="N43" s="16">
        <f>M43/$M$68</f>
        <v>1.9043998586859047E-2</v>
      </c>
    </row>
    <row r="44" spans="1:14" ht="24" customHeight="1" x14ac:dyDescent="0.2">
      <c r="A44" s="3" t="s">
        <v>141</v>
      </c>
      <c r="B44" s="3"/>
      <c r="C44" s="3"/>
      <c r="D44" s="3" t="s">
        <v>142</v>
      </c>
      <c r="E44" s="3"/>
      <c r="F44" s="4"/>
      <c r="G44" s="3"/>
      <c r="H44" s="37"/>
      <c r="I44" s="37"/>
      <c r="J44" s="3"/>
      <c r="K44" s="3"/>
      <c r="L44" s="3"/>
      <c r="M44" s="5">
        <f>SUM(M45:M53)</f>
        <v>21814.430000000004</v>
      </c>
      <c r="N44" s="6">
        <f>M44/$M$68</f>
        <v>0.13853525260212074</v>
      </c>
    </row>
    <row r="45" spans="1:14" ht="26.1" customHeight="1" x14ac:dyDescent="0.2">
      <c r="A45" s="7" t="s">
        <v>143</v>
      </c>
      <c r="B45" s="9" t="s">
        <v>144</v>
      </c>
      <c r="C45" s="7" t="s">
        <v>25</v>
      </c>
      <c r="D45" s="7" t="s">
        <v>145</v>
      </c>
      <c r="E45" s="8" t="s">
        <v>49</v>
      </c>
      <c r="F45" s="9">
        <v>4</v>
      </c>
      <c r="G45" s="10">
        <v>108.45</v>
      </c>
      <c r="H45" s="35">
        <v>12.53</v>
      </c>
      <c r="I45" s="35">
        <v>119.86</v>
      </c>
      <c r="J45" s="10">
        <f t="shared" ref="J45:J53" si="4">I45+H45</f>
        <v>132.38999999999999</v>
      </c>
      <c r="K45" s="10">
        <f t="shared" ref="K45:K53" si="5">H45*F45</f>
        <v>50.12</v>
      </c>
      <c r="L45" s="10">
        <f t="shared" ref="L45:L53" si="6">F45*I45</f>
        <v>479.44</v>
      </c>
      <c r="M45" s="10">
        <f t="shared" ref="M45:M53" si="7">L45+K45</f>
        <v>529.55999999999995</v>
      </c>
      <c r="N45" s="11">
        <f>M45/$M$68</f>
        <v>3.3630366857157873E-3</v>
      </c>
    </row>
    <row r="46" spans="1:14" ht="39" customHeight="1" x14ac:dyDescent="0.2">
      <c r="A46" s="7" t="s">
        <v>146</v>
      </c>
      <c r="B46" s="9" t="s">
        <v>44</v>
      </c>
      <c r="C46" s="7" t="s">
        <v>25</v>
      </c>
      <c r="D46" s="7" t="s">
        <v>45</v>
      </c>
      <c r="E46" s="8" t="s">
        <v>27</v>
      </c>
      <c r="F46" s="9">
        <v>60</v>
      </c>
      <c r="G46" s="10">
        <v>15.85</v>
      </c>
      <c r="H46" s="35">
        <v>13.17</v>
      </c>
      <c r="I46" s="35">
        <v>6.17</v>
      </c>
      <c r="J46" s="10">
        <f t="shared" si="4"/>
        <v>19.34</v>
      </c>
      <c r="K46" s="10">
        <f t="shared" si="5"/>
        <v>790.2</v>
      </c>
      <c r="L46" s="10">
        <f t="shared" si="6"/>
        <v>370.2</v>
      </c>
      <c r="M46" s="10">
        <f t="shared" si="7"/>
        <v>1160.4000000000001</v>
      </c>
      <c r="N46" s="11">
        <f>M46/$M$68</f>
        <v>7.3692646161050692E-3</v>
      </c>
    </row>
    <row r="47" spans="1:14" ht="39" customHeight="1" x14ac:dyDescent="0.2">
      <c r="A47" s="7" t="s">
        <v>147</v>
      </c>
      <c r="B47" s="9" t="s">
        <v>148</v>
      </c>
      <c r="C47" s="7" t="s">
        <v>25</v>
      </c>
      <c r="D47" s="7" t="s">
        <v>149</v>
      </c>
      <c r="E47" s="8" t="s">
        <v>27</v>
      </c>
      <c r="F47" s="9">
        <v>40</v>
      </c>
      <c r="G47" s="10">
        <v>21.84</v>
      </c>
      <c r="H47" s="35">
        <v>5.65</v>
      </c>
      <c r="I47" s="35">
        <v>21.01</v>
      </c>
      <c r="J47" s="10">
        <f t="shared" si="4"/>
        <v>26.660000000000004</v>
      </c>
      <c r="K47" s="10">
        <f t="shared" si="5"/>
        <v>226</v>
      </c>
      <c r="L47" s="10">
        <f t="shared" si="6"/>
        <v>840.40000000000009</v>
      </c>
      <c r="M47" s="10">
        <f t="shared" si="7"/>
        <v>1066.4000000000001</v>
      </c>
      <c r="N47" s="11">
        <f>M47/$M$68</f>
        <v>6.7723059174547105E-3</v>
      </c>
    </row>
    <row r="48" spans="1:14" ht="26.1" customHeight="1" x14ac:dyDescent="0.2">
      <c r="A48" s="7" t="s">
        <v>150</v>
      </c>
      <c r="B48" s="9" t="s">
        <v>151</v>
      </c>
      <c r="C48" s="7" t="s">
        <v>25</v>
      </c>
      <c r="D48" s="7" t="s">
        <v>152</v>
      </c>
      <c r="E48" s="8" t="s">
        <v>27</v>
      </c>
      <c r="F48" s="9">
        <v>200</v>
      </c>
      <c r="G48" s="10">
        <v>68.62</v>
      </c>
      <c r="H48" s="35">
        <v>15.64</v>
      </c>
      <c r="I48" s="35">
        <v>68.13</v>
      </c>
      <c r="J48" s="10">
        <f t="shared" si="4"/>
        <v>83.77</v>
      </c>
      <c r="K48" s="10">
        <f t="shared" si="5"/>
        <v>3128</v>
      </c>
      <c r="L48" s="10">
        <f t="shared" si="6"/>
        <v>13626</v>
      </c>
      <c r="M48" s="10">
        <f t="shared" si="7"/>
        <v>16754</v>
      </c>
      <c r="N48" s="11">
        <f>M48/$M$68</f>
        <v>0.10639836209774588</v>
      </c>
    </row>
    <row r="49" spans="1:14" ht="26.1" customHeight="1" x14ac:dyDescent="0.2">
      <c r="A49" s="12" t="s">
        <v>153</v>
      </c>
      <c r="B49" s="14" t="s">
        <v>154</v>
      </c>
      <c r="C49" s="12" t="s">
        <v>25</v>
      </c>
      <c r="D49" s="12" t="s">
        <v>155</v>
      </c>
      <c r="E49" s="13" t="s">
        <v>49</v>
      </c>
      <c r="F49" s="14">
        <v>4</v>
      </c>
      <c r="G49" s="15">
        <v>9.0399999999999991</v>
      </c>
      <c r="H49" s="36">
        <v>0</v>
      </c>
      <c r="I49" s="36">
        <v>11.03</v>
      </c>
      <c r="J49" s="15">
        <f t="shared" si="4"/>
        <v>11.03</v>
      </c>
      <c r="K49" s="15">
        <f t="shared" si="5"/>
        <v>0</v>
      </c>
      <c r="L49" s="15">
        <f t="shared" si="6"/>
        <v>44.12</v>
      </c>
      <c r="M49" s="15">
        <f t="shared" si="7"/>
        <v>44.12</v>
      </c>
      <c r="N49" s="16">
        <f>M49/$M$68</f>
        <v>2.8018955089844505E-4</v>
      </c>
    </row>
    <row r="50" spans="1:14" ht="26.1" customHeight="1" x14ac:dyDescent="0.2">
      <c r="A50" s="7" t="s">
        <v>156</v>
      </c>
      <c r="B50" s="9" t="s">
        <v>157</v>
      </c>
      <c r="C50" s="7" t="s">
        <v>25</v>
      </c>
      <c r="D50" s="7" t="s">
        <v>158</v>
      </c>
      <c r="E50" s="8" t="s">
        <v>49</v>
      </c>
      <c r="F50" s="9">
        <v>4</v>
      </c>
      <c r="G50" s="10">
        <v>49.57</v>
      </c>
      <c r="H50" s="35">
        <v>7.47</v>
      </c>
      <c r="I50" s="35">
        <v>53.04</v>
      </c>
      <c r="J50" s="10">
        <f t="shared" si="4"/>
        <v>60.51</v>
      </c>
      <c r="K50" s="10">
        <f t="shared" si="5"/>
        <v>29.88</v>
      </c>
      <c r="L50" s="10">
        <f t="shared" si="6"/>
        <v>212.16</v>
      </c>
      <c r="M50" s="10">
        <f t="shared" si="7"/>
        <v>242.04</v>
      </c>
      <c r="N50" s="11">
        <f>M50/$M$68</f>
        <v>1.5371051427801369E-3</v>
      </c>
    </row>
    <row r="51" spans="1:14" ht="26.1" customHeight="1" x14ac:dyDescent="0.2">
      <c r="A51" s="12" t="s">
        <v>159</v>
      </c>
      <c r="B51" s="14" t="s">
        <v>160</v>
      </c>
      <c r="C51" s="12" t="s">
        <v>25</v>
      </c>
      <c r="D51" s="12" t="s">
        <v>161</v>
      </c>
      <c r="E51" s="13" t="s">
        <v>49</v>
      </c>
      <c r="F51" s="14">
        <v>4</v>
      </c>
      <c r="G51" s="15">
        <v>18.55</v>
      </c>
      <c r="H51" s="36">
        <v>0</v>
      </c>
      <c r="I51" s="36">
        <v>22.64</v>
      </c>
      <c r="J51" s="15">
        <f t="shared" si="4"/>
        <v>22.64</v>
      </c>
      <c r="K51" s="15">
        <f t="shared" si="5"/>
        <v>0</v>
      </c>
      <c r="L51" s="15">
        <f t="shared" si="6"/>
        <v>90.56</v>
      </c>
      <c r="M51" s="15">
        <f t="shared" si="7"/>
        <v>90.56</v>
      </c>
      <c r="N51" s="16">
        <f>M51/$M$68</f>
        <v>5.7511255052953723E-4</v>
      </c>
    </row>
    <row r="52" spans="1:14" ht="26.1" customHeight="1" x14ac:dyDescent="0.2">
      <c r="A52" s="7" t="s">
        <v>162</v>
      </c>
      <c r="B52" s="9" t="s">
        <v>163</v>
      </c>
      <c r="C52" s="7" t="s">
        <v>25</v>
      </c>
      <c r="D52" s="7" t="s">
        <v>164</v>
      </c>
      <c r="E52" s="8" t="s">
        <v>49</v>
      </c>
      <c r="F52" s="9">
        <v>4</v>
      </c>
      <c r="G52" s="10">
        <v>22.37</v>
      </c>
      <c r="H52" s="35">
        <v>10.09</v>
      </c>
      <c r="I52" s="35">
        <v>17.21</v>
      </c>
      <c r="J52" s="10">
        <f t="shared" si="4"/>
        <v>27.3</v>
      </c>
      <c r="K52" s="10">
        <f t="shared" si="5"/>
        <v>40.36</v>
      </c>
      <c r="L52" s="10">
        <f t="shared" si="6"/>
        <v>68.84</v>
      </c>
      <c r="M52" s="10">
        <f t="shared" si="7"/>
        <v>109.2</v>
      </c>
      <c r="N52" s="11">
        <f>M52/$M$68</f>
        <v>6.934881903470127E-4</v>
      </c>
    </row>
    <row r="53" spans="1:14" ht="26.1" customHeight="1" x14ac:dyDescent="0.2">
      <c r="A53" s="7" t="s">
        <v>165</v>
      </c>
      <c r="B53" s="9" t="s">
        <v>166</v>
      </c>
      <c r="C53" s="7" t="s">
        <v>25</v>
      </c>
      <c r="D53" s="7" t="s">
        <v>167</v>
      </c>
      <c r="E53" s="8" t="s">
        <v>27</v>
      </c>
      <c r="F53" s="9">
        <v>15</v>
      </c>
      <c r="G53" s="10">
        <v>99.29</v>
      </c>
      <c r="H53" s="35">
        <v>40.880000000000003</v>
      </c>
      <c r="I53" s="35">
        <v>80.33</v>
      </c>
      <c r="J53" s="10">
        <f t="shared" si="4"/>
        <v>121.21000000000001</v>
      </c>
      <c r="K53" s="10">
        <f t="shared" si="5"/>
        <v>613.20000000000005</v>
      </c>
      <c r="L53" s="10">
        <f t="shared" si="6"/>
        <v>1204.95</v>
      </c>
      <c r="M53" s="10">
        <f t="shared" si="7"/>
        <v>1818.15</v>
      </c>
      <c r="N53" s="11">
        <f>M53/$M$68</f>
        <v>1.1546387850544149E-2</v>
      </c>
    </row>
    <row r="54" spans="1:14" ht="24" customHeight="1" x14ac:dyDescent="0.2">
      <c r="A54" s="3" t="s">
        <v>168</v>
      </c>
      <c r="B54" s="3"/>
      <c r="C54" s="3"/>
      <c r="D54" s="3" t="s">
        <v>169</v>
      </c>
      <c r="E54" s="3"/>
      <c r="F54" s="4"/>
      <c r="G54" s="3"/>
      <c r="H54" s="37"/>
      <c r="I54" s="37"/>
      <c r="J54" s="3"/>
      <c r="K54" s="3"/>
      <c r="L54" s="3"/>
      <c r="M54" s="5">
        <f>SUM(M55:M65)</f>
        <v>7327.6100000000006</v>
      </c>
      <c r="N54" s="6">
        <f>M54/$M$68</f>
        <v>4.6534899253376137E-2</v>
      </c>
    </row>
    <row r="55" spans="1:14" ht="51.95" customHeight="1" x14ac:dyDescent="0.2">
      <c r="A55" s="7" t="s">
        <v>170</v>
      </c>
      <c r="B55" s="9" t="s">
        <v>171</v>
      </c>
      <c r="C55" s="7" t="s">
        <v>25</v>
      </c>
      <c r="D55" s="7" t="s">
        <v>172</v>
      </c>
      <c r="E55" s="8" t="s">
        <v>49</v>
      </c>
      <c r="F55" s="9">
        <v>1</v>
      </c>
      <c r="G55" s="10">
        <v>1522.68</v>
      </c>
      <c r="H55" s="35">
        <v>234.68</v>
      </c>
      <c r="I55" s="35">
        <v>1624.2</v>
      </c>
      <c r="J55" s="10">
        <f t="shared" ref="J55:J65" si="8">I55+H55</f>
        <v>1858.88</v>
      </c>
      <c r="K55" s="10">
        <f t="shared" ref="K55:K65" si="9">H55*F55</f>
        <v>234.68</v>
      </c>
      <c r="L55" s="10">
        <f t="shared" ref="L55:L65" si="10">F55*I55</f>
        <v>1624.2</v>
      </c>
      <c r="M55" s="10">
        <f t="shared" ref="M55:M65" si="11">L55+K55</f>
        <v>1858.88</v>
      </c>
      <c r="N55" s="11">
        <f>M55/$M$68</f>
        <v>1.1805048784544459E-2</v>
      </c>
    </row>
    <row r="56" spans="1:14" ht="39" customHeight="1" x14ac:dyDescent="0.2">
      <c r="A56" s="7" t="s">
        <v>173</v>
      </c>
      <c r="B56" s="9" t="s">
        <v>174</v>
      </c>
      <c r="C56" s="7" t="s">
        <v>25</v>
      </c>
      <c r="D56" s="7" t="s">
        <v>175</v>
      </c>
      <c r="E56" s="8" t="s">
        <v>49</v>
      </c>
      <c r="F56" s="9">
        <v>1</v>
      </c>
      <c r="G56" s="10">
        <v>147.91999999999999</v>
      </c>
      <c r="H56" s="35">
        <v>39.53</v>
      </c>
      <c r="I56" s="35">
        <v>141.05000000000001</v>
      </c>
      <c r="J56" s="10">
        <f t="shared" si="8"/>
        <v>180.58</v>
      </c>
      <c r="K56" s="10">
        <f t="shared" si="9"/>
        <v>39.53</v>
      </c>
      <c r="L56" s="10">
        <f t="shared" si="10"/>
        <v>141.05000000000001</v>
      </c>
      <c r="M56" s="10">
        <f t="shared" si="11"/>
        <v>180.58</v>
      </c>
      <c r="N56" s="11">
        <f>M56/$M$68</f>
        <v>1.1467957638540617E-3</v>
      </c>
    </row>
    <row r="57" spans="1:14" ht="26.1" customHeight="1" x14ac:dyDescent="0.2">
      <c r="A57" s="12" t="s">
        <v>176</v>
      </c>
      <c r="B57" s="14" t="s">
        <v>177</v>
      </c>
      <c r="C57" s="12" t="s">
        <v>25</v>
      </c>
      <c r="D57" s="12" t="s">
        <v>178</v>
      </c>
      <c r="E57" s="13" t="s">
        <v>49</v>
      </c>
      <c r="F57" s="14">
        <v>3</v>
      </c>
      <c r="G57" s="15">
        <v>91.02</v>
      </c>
      <c r="H57" s="36">
        <v>0</v>
      </c>
      <c r="I57" s="36">
        <v>111.11</v>
      </c>
      <c r="J57" s="15">
        <f t="shared" si="8"/>
        <v>111.11</v>
      </c>
      <c r="K57" s="15">
        <f t="shared" si="9"/>
        <v>0</v>
      </c>
      <c r="L57" s="15">
        <f t="shared" si="10"/>
        <v>333.33</v>
      </c>
      <c r="M57" s="15">
        <f t="shared" si="11"/>
        <v>333.33</v>
      </c>
      <c r="N57" s="16">
        <f>M57/$M$68</f>
        <v>2.1168536491608949E-3</v>
      </c>
    </row>
    <row r="58" spans="1:14" ht="26.1" customHeight="1" x14ac:dyDescent="0.2">
      <c r="A58" s="7" t="s">
        <v>179</v>
      </c>
      <c r="B58" s="9" t="s">
        <v>180</v>
      </c>
      <c r="C58" s="7" t="s">
        <v>25</v>
      </c>
      <c r="D58" s="7" t="s">
        <v>181</v>
      </c>
      <c r="E58" s="8" t="s">
        <v>27</v>
      </c>
      <c r="F58" s="9">
        <v>15</v>
      </c>
      <c r="G58" s="10">
        <v>38.33</v>
      </c>
      <c r="H58" s="35">
        <v>22.71</v>
      </c>
      <c r="I58" s="35">
        <v>24.08</v>
      </c>
      <c r="J58" s="10">
        <f t="shared" si="8"/>
        <v>46.79</v>
      </c>
      <c r="K58" s="10">
        <f t="shared" si="9"/>
        <v>340.65000000000003</v>
      </c>
      <c r="L58" s="10">
        <f t="shared" si="10"/>
        <v>361.2</v>
      </c>
      <c r="M58" s="10">
        <f t="shared" si="11"/>
        <v>701.85</v>
      </c>
      <c r="N58" s="11">
        <f>M58/$M$68</f>
        <v>4.4571857728484508E-3</v>
      </c>
    </row>
    <row r="59" spans="1:14" ht="39" customHeight="1" x14ac:dyDescent="0.2">
      <c r="A59" s="7" t="s">
        <v>182</v>
      </c>
      <c r="B59" s="9" t="s">
        <v>183</v>
      </c>
      <c r="C59" s="7" t="s">
        <v>25</v>
      </c>
      <c r="D59" s="7" t="s">
        <v>184</v>
      </c>
      <c r="E59" s="8" t="s">
        <v>49</v>
      </c>
      <c r="F59" s="9">
        <v>5</v>
      </c>
      <c r="G59" s="10">
        <v>15.73</v>
      </c>
      <c r="H59" s="35">
        <v>12.3</v>
      </c>
      <c r="I59" s="35">
        <v>6.9</v>
      </c>
      <c r="J59" s="10">
        <f t="shared" si="8"/>
        <v>19.200000000000003</v>
      </c>
      <c r="K59" s="10">
        <f t="shared" si="9"/>
        <v>61.5</v>
      </c>
      <c r="L59" s="10">
        <f t="shared" si="10"/>
        <v>34.5</v>
      </c>
      <c r="M59" s="10">
        <f t="shared" si="11"/>
        <v>96</v>
      </c>
      <c r="N59" s="11">
        <f>M59/$M$68</f>
        <v>6.0965994755781327E-4</v>
      </c>
    </row>
    <row r="60" spans="1:14" ht="51.95" customHeight="1" x14ac:dyDescent="0.2">
      <c r="A60" s="7" t="s">
        <v>185</v>
      </c>
      <c r="B60" s="9" t="s">
        <v>186</v>
      </c>
      <c r="C60" s="7" t="s">
        <v>25</v>
      </c>
      <c r="D60" s="7" t="s">
        <v>187</v>
      </c>
      <c r="E60" s="8" t="s">
        <v>49</v>
      </c>
      <c r="F60" s="9">
        <v>5</v>
      </c>
      <c r="G60" s="10">
        <v>24.43</v>
      </c>
      <c r="H60" s="35">
        <v>18.41</v>
      </c>
      <c r="I60" s="35">
        <v>11.41</v>
      </c>
      <c r="J60" s="10">
        <f t="shared" si="8"/>
        <v>29.82</v>
      </c>
      <c r="K60" s="10">
        <f t="shared" si="9"/>
        <v>92.05</v>
      </c>
      <c r="L60" s="10">
        <f t="shared" si="10"/>
        <v>57.05</v>
      </c>
      <c r="M60" s="10">
        <f t="shared" si="11"/>
        <v>149.1</v>
      </c>
      <c r="N60" s="11">
        <f>M60/$M$68</f>
        <v>9.4687810605072881E-4</v>
      </c>
    </row>
    <row r="61" spans="1:14" ht="51.95" customHeight="1" x14ac:dyDescent="0.2">
      <c r="A61" s="7" t="s">
        <v>188</v>
      </c>
      <c r="B61" s="9" t="s">
        <v>189</v>
      </c>
      <c r="C61" s="7" t="s">
        <v>25</v>
      </c>
      <c r="D61" s="7" t="s">
        <v>190</v>
      </c>
      <c r="E61" s="8" t="s">
        <v>49</v>
      </c>
      <c r="F61" s="9">
        <v>2</v>
      </c>
      <c r="G61" s="10">
        <v>26.74</v>
      </c>
      <c r="H61" s="35">
        <v>18.41</v>
      </c>
      <c r="I61" s="35">
        <v>14.23</v>
      </c>
      <c r="J61" s="10">
        <f t="shared" si="8"/>
        <v>32.64</v>
      </c>
      <c r="K61" s="10">
        <f t="shared" si="9"/>
        <v>36.82</v>
      </c>
      <c r="L61" s="10">
        <f t="shared" si="10"/>
        <v>28.46</v>
      </c>
      <c r="M61" s="10">
        <f t="shared" si="11"/>
        <v>65.28</v>
      </c>
      <c r="N61" s="11">
        <f>M61/$M$68</f>
        <v>4.1456876433931307E-4</v>
      </c>
    </row>
    <row r="62" spans="1:14" ht="51.95" customHeight="1" x14ac:dyDescent="0.2">
      <c r="A62" s="7" t="s">
        <v>191</v>
      </c>
      <c r="B62" s="9" t="s">
        <v>192</v>
      </c>
      <c r="C62" s="7" t="s">
        <v>25</v>
      </c>
      <c r="D62" s="7" t="s">
        <v>193</v>
      </c>
      <c r="E62" s="8" t="s">
        <v>49</v>
      </c>
      <c r="F62" s="9">
        <v>1</v>
      </c>
      <c r="G62" s="10">
        <v>604.99</v>
      </c>
      <c r="H62" s="35">
        <v>179.44</v>
      </c>
      <c r="I62" s="35">
        <v>559.13</v>
      </c>
      <c r="J62" s="10">
        <f t="shared" si="8"/>
        <v>738.56999999999994</v>
      </c>
      <c r="K62" s="10">
        <f t="shared" si="9"/>
        <v>179.44</v>
      </c>
      <c r="L62" s="10">
        <f t="shared" si="10"/>
        <v>559.13</v>
      </c>
      <c r="M62" s="10">
        <f t="shared" si="11"/>
        <v>738.56999999999994</v>
      </c>
      <c r="N62" s="11">
        <f>M62/$M$68</f>
        <v>4.6903807027893138E-3</v>
      </c>
    </row>
    <row r="63" spans="1:14" ht="39" customHeight="1" x14ac:dyDescent="0.2">
      <c r="A63" s="7" t="s">
        <v>194</v>
      </c>
      <c r="B63" s="9" t="s">
        <v>105</v>
      </c>
      <c r="C63" s="7" t="s">
        <v>25</v>
      </c>
      <c r="D63" s="7" t="s">
        <v>106</v>
      </c>
      <c r="E63" s="8" t="s">
        <v>27</v>
      </c>
      <c r="F63" s="9">
        <v>50</v>
      </c>
      <c r="G63" s="10">
        <v>15.21</v>
      </c>
      <c r="H63" s="35">
        <v>0.64</v>
      </c>
      <c r="I63" s="35">
        <v>17.920000000000002</v>
      </c>
      <c r="J63" s="10">
        <f t="shared" si="8"/>
        <v>18.560000000000002</v>
      </c>
      <c r="K63" s="10">
        <f t="shared" si="9"/>
        <v>32</v>
      </c>
      <c r="L63" s="10">
        <f t="shared" si="10"/>
        <v>896.00000000000011</v>
      </c>
      <c r="M63" s="10">
        <f t="shared" si="11"/>
        <v>928.00000000000011</v>
      </c>
      <c r="N63" s="11">
        <f>M63/$M$68</f>
        <v>5.8933794930588626E-3</v>
      </c>
    </row>
    <row r="64" spans="1:14" ht="24" customHeight="1" x14ac:dyDescent="0.2">
      <c r="A64" s="12" t="s">
        <v>194</v>
      </c>
      <c r="B64" s="14" t="s">
        <v>195</v>
      </c>
      <c r="C64" s="12" t="s">
        <v>121</v>
      </c>
      <c r="D64" s="12" t="s">
        <v>196</v>
      </c>
      <c r="E64" s="13" t="s">
        <v>123</v>
      </c>
      <c r="F64" s="14">
        <v>1</v>
      </c>
      <c r="G64" s="15">
        <v>650</v>
      </c>
      <c r="H64" s="36">
        <v>0</v>
      </c>
      <c r="I64" s="36">
        <v>793.52</v>
      </c>
      <c r="J64" s="15">
        <f t="shared" si="8"/>
        <v>793.52</v>
      </c>
      <c r="K64" s="15">
        <f t="shared" si="9"/>
        <v>0</v>
      </c>
      <c r="L64" s="15">
        <f t="shared" si="10"/>
        <v>793.52</v>
      </c>
      <c r="M64" s="15">
        <f t="shared" si="11"/>
        <v>793.52</v>
      </c>
      <c r="N64" s="16">
        <f>M64/$M$68</f>
        <v>5.0393475165216254E-3</v>
      </c>
    </row>
    <row r="65" spans="1:14" ht="51.95" customHeight="1" x14ac:dyDescent="0.2">
      <c r="A65" s="7" t="s">
        <v>197</v>
      </c>
      <c r="B65" s="9" t="s">
        <v>198</v>
      </c>
      <c r="C65" s="7" t="s">
        <v>25</v>
      </c>
      <c r="D65" s="7" t="s">
        <v>199</v>
      </c>
      <c r="E65" s="8" t="s">
        <v>27</v>
      </c>
      <c r="F65" s="9">
        <v>50</v>
      </c>
      <c r="G65" s="10">
        <v>24.29</v>
      </c>
      <c r="H65" s="35">
        <v>7.0000000000000007E-2</v>
      </c>
      <c r="I65" s="35">
        <v>29.58</v>
      </c>
      <c r="J65" s="10">
        <f t="shared" si="8"/>
        <v>29.65</v>
      </c>
      <c r="K65" s="10">
        <f t="shared" si="9"/>
        <v>3.5000000000000004</v>
      </c>
      <c r="L65" s="10">
        <f t="shared" si="10"/>
        <v>1479</v>
      </c>
      <c r="M65" s="10">
        <f t="shared" si="11"/>
        <v>1482.5</v>
      </c>
      <c r="N65" s="11">
        <f>M65/$M$68</f>
        <v>9.414800752650606E-3</v>
      </c>
    </row>
    <row r="66" spans="1:14" ht="24" customHeight="1" x14ac:dyDescent="0.2">
      <c r="A66" s="3" t="s">
        <v>200</v>
      </c>
      <c r="B66" s="3"/>
      <c r="C66" s="3"/>
      <c r="D66" s="3" t="s">
        <v>201</v>
      </c>
      <c r="E66" s="3"/>
      <c r="F66" s="4"/>
      <c r="G66" s="3"/>
      <c r="H66" s="37"/>
      <c r="I66" s="37"/>
      <c r="J66" s="3"/>
      <c r="K66" s="3"/>
      <c r="L66" s="3"/>
      <c r="M66" s="5">
        <f>M67</f>
        <v>13349.999999999998</v>
      </c>
      <c r="N66" s="6">
        <f>M66/$M$68</f>
        <v>8.478083645725841E-2</v>
      </c>
    </row>
    <row r="67" spans="1:14" ht="26.1" customHeight="1" x14ac:dyDescent="0.2">
      <c r="A67" s="7" t="s">
        <v>202</v>
      </c>
      <c r="B67" s="9" t="s">
        <v>203</v>
      </c>
      <c r="C67" s="7" t="s">
        <v>25</v>
      </c>
      <c r="D67" s="7" t="s">
        <v>204</v>
      </c>
      <c r="E67" s="8" t="s">
        <v>131</v>
      </c>
      <c r="F67" s="9">
        <v>100</v>
      </c>
      <c r="G67" s="10">
        <v>109.36</v>
      </c>
      <c r="H67" s="35">
        <v>130.88999999999999</v>
      </c>
      <c r="I67" s="35">
        <v>2.61</v>
      </c>
      <c r="J67" s="10">
        <f>I67+H67</f>
        <v>133.5</v>
      </c>
      <c r="K67" s="10">
        <f>H67*F67</f>
        <v>13088.999999999998</v>
      </c>
      <c r="L67" s="10">
        <f>F67*I67</f>
        <v>261</v>
      </c>
      <c r="M67" s="10">
        <f>L67+K67</f>
        <v>13349.999999999998</v>
      </c>
      <c r="N67" s="11">
        <f>M67/$M$68</f>
        <v>8.478083645725841E-2</v>
      </c>
    </row>
    <row r="68" spans="1:14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 t="s">
        <v>205</v>
      </c>
      <c r="K68" s="34">
        <f>SUM(K7:K67)</f>
        <v>69003.849999999991</v>
      </c>
      <c r="L68" s="34">
        <f>SUM(L7:L67)</f>
        <v>88460.980000000025</v>
      </c>
      <c r="M68" s="34">
        <f>M66+M54+M6+M44</f>
        <v>157464.83000000002</v>
      </c>
      <c r="N68" s="19"/>
    </row>
    <row r="69" spans="1:14" x14ac:dyDescent="0.2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32"/>
      <c r="L69" s="32"/>
      <c r="M69" s="32"/>
      <c r="N69" s="21"/>
    </row>
    <row r="70" spans="1:14" x14ac:dyDescent="0.2">
      <c r="A70" s="29"/>
      <c r="B70" s="29"/>
      <c r="C70" s="29"/>
      <c r="D70" s="20"/>
      <c r="E70" s="19"/>
      <c r="F70" s="19"/>
      <c r="G70" s="19"/>
      <c r="H70" s="19"/>
      <c r="I70" s="19"/>
      <c r="J70" s="23"/>
      <c r="K70" s="29"/>
      <c r="L70" s="30"/>
      <c r="M70" s="29"/>
      <c r="N70" s="29"/>
    </row>
    <row r="71" spans="1:14" x14ac:dyDescent="0.2">
      <c r="A71" s="29"/>
      <c r="B71" s="29"/>
      <c r="C71" s="29"/>
      <c r="D71" s="20"/>
      <c r="E71" s="19"/>
      <c r="F71" s="19"/>
      <c r="G71" s="19"/>
      <c r="H71" s="19"/>
      <c r="I71" s="19"/>
      <c r="J71" s="23"/>
      <c r="K71" s="29"/>
      <c r="L71" s="30"/>
      <c r="M71" s="29"/>
      <c r="N71" s="29"/>
    </row>
    <row r="72" spans="1:14" x14ac:dyDescent="0.2">
      <c r="A72" s="29"/>
      <c r="B72" s="29"/>
      <c r="C72" s="29"/>
      <c r="D72" s="20"/>
      <c r="E72" s="19"/>
      <c r="F72" s="19"/>
      <c r="G72" s="19"/>
      <c r="H72" s="19"/>
      <c r="I72" s="19"/>
      <c r="J72" s="23"/>
      <c r="K72" s="29"/>
      <c r="L72" s="30"/>
      <c r="M72" s="29"/>
      <c r="N72" s="29"/>
    </row>
    <row r="73" spans="1:14" ht="60" customHeight="1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69.95" customHeight="1" x14ac:dyDescent="0.2">
      <c r="A74" s="31" t="s">
        <v>206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</row>
  </sheetData>
  <mergeCells count="27">
    <mergeCell ref="A72:C72"/>
    <mergeCell ref="J72:K72"/>
    <mergeCell ref="L72:N72"/>
    <mergeCell ref="A74:N74"/>
    <mergeCell ref="A70:C70"/>
    <mergeCell ref="J70:K70"/>
    <mergeCell ref="L70:N70"/>
    <mergeCell ref="A71:C71"/>
    <mergeCell ref="J71:K71"/>
    <mergeCell ref="L71:N71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" right="0.5" top="1" bottom="1" header="0.5" footer="0.5"/>
  <pageSetup paperSize="9" scale="66" fitToHeight="0" orientation="landscape" r:id="rId1"/>
  <headerFooter>
    <oddHeader>&amp;L &amp;CMunicípio de Ijuí - Pode Executivo
CNPJ: 90.738.196/0001-09 &amp;R</oddHeader>
    <oddFooter>&amp;L &amp;CRua Bnejamin Constant   - Centro - Ijuí / RS
55 3331 6100 / 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cp:lastPrinted>2024-03-26T12:07:33Z</cp:lastPrinted>
  <dcterms:created xsi:type="dcterms:W3CDTF">2024-03-26T12:06:55Z</dcterms:created>
  <dcterms:modified xsi:type="dcterms:W3CDTF">2024-03-26T12:12:07Z</dcterms:modified>
</cp:coreProperties>
</file>